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xlsBook"/>
  <mc:AlternateContent xmlns:mc="http://schemas.openxmlformats.org/markup-compatibility/2006">
    <mc:Choice Requires="x15">
      <x15ac:absPath xmlns:x15ac="http://schemas.microsoft.com/office/spreadsheetml/2010/11/ac" url="\\x4\Общая\Я\"/>
    </mc:Choice>
  </mc:AlternateContent>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тарифов'!$F$20:$F$34</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тарифов'!$E$20:$W$34</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потр'!$M$18:$AD$74</definedName>
    <definedName name="checkCell_List06_13_double_date">'Форма 4.2.1 | Т-ТЭ | потр'!$AE$18:$AE$74</definedName>
    <definedName name="checkCell_List06_13_unique_t">'Форма 4.2.1 | Т-ТЭ | потр'!$M$18:$M$74</definedName>
    <definedName name="checkCell_List06_13_unique_t1">'Форма 4.2.1 | Т-ТЭ | потр'!$AF$18:$AF$74</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4.7'!$F$7:$I$49</definedName>
    <definedName name="checkCells_List05_13">'Форма 1.0.1 | Т-ТЭ | потр'!$F$7:$I$49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REESTR_DS!$B$2:$B$5</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тарифов'!$K$20:$K$34</definedName>
    <definedName name="flagSource">'Перечень тарифов'!$S$20:$S$34</definedName>
    <definedName name="flagST">'Перечень тарифов'!$O$20:$O$34</definedName>
    <definedName name="flagTN">'Форма 4.2.4 | Т-подкл'!$N$18:$N$31</definedName>
    <definedName name="flagTS">'Форма 4.2.4 | Т-подкл'!$R$18:$R$31</definedName>
    <definedName name="flagTwoTariff">'Перечень тарифов'!$G$20:$G$34</definedName>
    <definedName name="flagUsedTer_List01">Территории!$P$11:$P$21</definedName>
    <definedName name="group_rates">'Перечень тарифов'!$E$20:$E$34</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тарифов'!$A$20:$A$34</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потр'!$O$18:$O$74</definedName>
    <definedName name="List06_13_MC2">'Форма 4.2.1 | Т-ТЭ | потр'!$AC$18:$AC$74</definedName>
    <definedName name="List06_13_note">'Форма 4.2.1 | Т-ТЭ | потр'!$AD$18:$AD$74</definedName>
    <definedName name="List06_13_Period">'Форма 4.2.1 | Т-ТЭ | потр'!$O$18:$U$74</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тарифов'!$N$20:$N$34</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тарифов'!$J$20:$J$34</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Территории!$C$11:$C$21</definedName>
    <definedName name="pDel_List01_1">Территории!$F$11:$F$21</definedName>
    <definedName name="pDel_List01_2">Территории!$I$11:$I$21</definedName>
    <definedName name="pDel_List02">'Перечень тарифов'!$C$20:$C$34</definedName>
    <definedName name="pDel_List02_1">'Перечень тарифов'!$H$20:$H$34</definedName>
    <definedName name="pDel_List02_2">'Перечень тарифов'!$L$20:$L$34</definedName>
    <definedName name="pDel_List02_3">'Перечень тарифов'!$P$20:$P$34</definedName>
    <definedName name="pDel_List02_4">'Перечень тарифов'!$T$20:$T$34</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потр'!$K$18:$K$74</definedName>
    <definedName name="pDel_List06_13_2">'Форма 4.2.1 | Т-ТЭ | потр'!$J$18:$J$74</definedName>
    <definedName name="pDel_List06_13_3">'Форма 4.2.1 | Т-ТЭ | потр'!$I$18:$I$74</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Территории!$E$21</definedName>
    <definedName name="pIns_List02">'Перечень тарифов'!$E$34</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потр'!$AC$13:$AC$74</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REESTR_ORG!$A$2:$J$167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тарифов'!$R$20:$R$34</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тарифов'!$W$20:$W$34</definedName>
    <definedName name="warmSource">'Перечень тарифов'!$V$20:$V$34</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Q33" i="642"/>
  <c r="X33" i="642"/>
  <c r="AG32" i="642"/>
  <c r="AG33" i="642"/>
  <c r="AG34" i="642"/>
  <c r="AG35" i="642"/>
  <c r="AG36" i="642"/>
  <c r="O37" i="642"/>
  <c r="AG37" i="642"/>
  <c r="AG38" i="642"/>
  <c r="AG39" i="642"/>
  <c r="AG40" i="642"/>
  <c r="AG41" i="642"/>
  <c r="AG42" i="642"/>
  <c r="Q44" i="642"/>
  <c r="X44" i="642"/>
  <c r="AG43" i="642"/>
  <c r="AG44" i="642"/>
  <c r="AG45" i="642"/>
  <c r="AG46" i="642"/>
  <c r="Q48" i="642"/>
  <c r="X48" i="642"/>
  <c r="AG47" i="642"/>
  <c r="AG48" i="642"/>
  <c r="AG49" i="642"/>
  <c r="AG50" i="642"/>
  <c r="Q52" i="642"/>
  <c r="X52" i="642"/>
  <c r="AG51" i="642"/>
  <c r="AG52" i="642"/>
  <c r="AG53" i="642"/>
  <c r="AG54" i="642"/>
  <c r="AG55" i="642"/>
  <c r="O56" i="642"/>
  <c r="AG56" i="642"/>
  <c r="AG57" i="642"/>
  <c r="AG58" i="642"/>
  <c r="AG59" i="642"/>
  <c r="AG60" i="642"/>
  <c r="AG61" i="642"/>
  <c r="Q63" i="642"/>
  <c r="X63" i="642"/>
  <c r="AG62" i="642"/>
  <c r="AG63" i="642"/>
  <c r="AG64" i="642"/>
  <c r="AG65" i="642"/>
  <c r="Q67" i="642"/>
  <c r="X67" i="642"/>
  <c r="AG66" i="642"/>
  <c r="AG67" i="642"/>
  <c r="AG68" i="642"/>
  <c r="AG69" i="642"/>
  <c r="Q71" i="642"/>
  <c r="X71" i="642"/>
  <c r="AG70" i="642"/>
  <c r="AG71" i="642"/>
  <c r="AG72" i="642"/>
  <c r="AG73" i="642"/>
  <c r="AG74"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X245" i="471"/>
  <c r="H48" i="646"/>
  <c r="H47" i="646"/>
  <c r="H44" i="646"/>
  <c r="H43" i="646"/>
  <c r="H40" i="646"/>
  <c r="H39" i="646"/>
  <c r="H37" i="646"/>
  <c r="H36" i="646"/>
  <c r="H34" i="646"/>
  <c r="H33" i="646"/>
  <c r="H30" i="646"/>
  <c r="H29" i="646"/>
  <c r="H26" i="646"/>
  <c r="H25" i="646"/>
  <c r="H23" i="646"/>
  <c r="H22" i="646"/>
  <c r="H20" i="646"/>
  <c r="H19" i="646"/>
  <c r="H16" i="646"/>
  <c r="H15" i="646"/>
  <c r="H12" i="646"/>
  <c r="H11" i="646"/>
  <c r="H9" i="646"/>
  <c r="H8" i="646"/>
  <c r="H7" i="646"/>
  <c r="H48" i="622"/>
  <c r="H47" i="622"/>
  <c r="H44" i="622"/>
  <c r="H43" i="622"/>
  <c r="H40" i="622"/>
  <c r="H37" i="622"/>
  <c r="H36" i="622"/>
  <c r="H39" i="622"/>
  <c r="H34" i="622"/>
  <c r="H33" i="622"/>
  <c r="H30" i="622"/>
  <c r="H29" i="622"/>
  <c r="H26" i="622"/>
  <c r="H23" i="622"/>
  <c r="H22" i="622"/>
  <c r="H25" i="622"/>
  <c r="H20" i="622"/>
  <c r="H19" i="622"/>
  <c r="H16" i="622"/>
  <c r="H15" i="622"/>
  <c r="H12" i="622"/>
  <c r="H9" i="622"/>
  <c r="H8" i="622"/>
  <c r="H48" i="643"/>
  <c r="H47" i="643"/>
  <c r="H44" i="643"/>
  <c r="H43" i="643"/>
  <c r="H40" i="643"/>
  <c r="H37" i="643"/>
  <c r="H36" i="643"/>
  <c r="H39" i="643"/>
  <c r="H34" i="643"/>
  <c r="H33" i="643"/>
  <c r="H30" i="643"/>
  <c r="H29" i="643"/>
  <c r="H26" i="643"/>
  <c r="H23" i="643"/>
  <c r="H22" i="643"/>
  <c r="H25" i="643"/>
  <c r="H20" i="643"/>
  <c r="H19" i="643"/>
  <c r="H16" i="643"/>
  <c r="H15" i="643"/>
  <c r="H12" i="643"/>
  <c r="H9" i="643"/>
  <c r="H8" i="643"/>
  <c r="R20" i="601"/>
  <c r="H49" i="622" s="1"/>
  <c r="R19" i="601"/>
  <c r="R18" i="601"/>
  <c r="P18" i="601"/>
  <c r="R17" i="601"/>
  <c r="R16" i="601"/>
  <c r="R15" i="601"/>
  <c r="P15" i="601"/>
  <c r="R14" i="601"/>
  <c r="H13" i="646" s="1"/>
  <c r="R13" i="601"/>
  <c r="R12" i="601"/>
  <c r="P12" i="601"/>
  <c r="L19" i="642"/>
  <c r="L21" i="642"/>
  <c r="L23" i="642"/>
  <c r="L32" i="642"/>
  <c r="L38" i="642"/>
  <c r="L40" i="642"/>
  <c r="L42" i="642"/>
  <c r="L51" i="642"/>
  <c r="L57" i="642"/>
  <c r="L59" i="642"/>
  <c r="L61" i="642"/>
  <c r="L70" i="642"/>
  <c r="F46" i="646"/>
  <c r="F38" i="646"/>
  <c r="F36" i="646"/>
  <c r="F28" i="646"/>
  <c r="F23" i="646"/>
  <c r="F18" i="646"/>
  <c r="F10" i="646"/>
  <c r="F13" i="646"/>
  <c r="F49" i="622"/>
  <c r="F44" i="622"/>
  <c r="F37" i="622"/>
  <c r="F38" i="622"/>
  <c r="F32" i="622"/>
  <c r="F29" i="622"/>
  <c r="F22" i="622"/>
  <c r="F21" i="622"/>
  <c r="F16" i="622"/>
  <c r="F49" i="643"/>
  <c r="F45" i="643"/>
  <c r="F37" i="643"/>
  <c r="F36" i="643"/>
  <c r="F33" i="643"/>
  <c r="F31" i="643"/>
  <c r="F22" i="643"/>
  <c r="F20" i="643"/>
  <c r="F16" i="643"/>
  <c r="M20" i="601"/>
  <c r="M13" i="601"/>
  <c r="L18" i="642"/>
  <c r="AE24" i="642"/>
  <c r="L27" i="642"/>
  <c r="L37" i="642"/>
  <c r="AE43" i="642"/>
  <c r="L46" i="642"/>
  <c r="L56" i="642"/>
  <c r="AE62" i="642"/>
  <c r="L65" i="642"/>
  <c r="F48" i="646"/>
  <c r="F45" i="646"/>
  <c r="F43" i="646"/>
  <c r="F40" i="646"/>
  <c r="F35" i="646"/>
  <c r="F33" i="646"/>
  <c r="F30" i="646"/>
  <c r="F27" i="646"/>
  <c r="F25" i="646"/>
  <c r="F20" i="646"/>
  <c r="F17" i="646"/>
  <c r="F15" i="646"/>
  <c r="F8" i="646"/>
  <c r="F11" i="646"/>
  <c r="F46" i="622"/>
  <c r="F45" i="622"/>
  <c r="F40" i="622"/>
  <c r="F41" i="622"/>
  <c r="F33" i="622"/>
  <c r="F30" i="622"/>
  <c r="F25" i="622"/>
  <c r="F18" i="622"/>
  <c r="F17" i="622"/>
  <c r="F46" i="643"/>
  <c r="F42" i="643"/>
  <c r="F40" i="643"/>
  <c r="F38" i="643"/>
  <c r="F34" i="643"/>
  <c r="F28" i="643"/>
  <c r="F25" i="643"/>
  <c r="F21" i="643"/>
  <c r="F17" i="643"/>
  <c r="M19" i="601"/>
  <c r="M17" i="601"/>
  <c r="F31" i="646"/>
  <c r="F16" i="646"/>
  <c r="E3" i="437"/>
  <c r="F48" i="622"/>
  <c r="F39" i="622"/>
  <c r="F28" i="622"/>
  <c r="F27" i="622"/>
  <c r="F15" i="622"/>
  <c r="F44" i="643"/>
  <c r="F32" i="643"/>
  <c r="F29" i="643"/>
  <c r="F27" i="643"/>
  <c r="F19" i="643"/>
  <c r="M12" i="601"/>
  <c r="M15" i="601"/>
  <c r="L20" i="642"/>
  <c r="L22" i="642"/>
  <c r="L24" i="642"/>
  <c r="AE28" i="642"/>
  <c r="L31" i="642"/>
  <c r="L39" i="642"/>
  <c r="L41" i="642"/>
  <c r="L43" i="642"/>
  <c r="AE47" i="642"/>
  <c r="L50" i="642"/>
  <c r="L58" i="642"/>
  <c r="L60" i="642"/>
  <c r="L62" i="642"/>
  <c r="AE66" i="642"/>
  <c r="L69" i="642"/>
  <c r="F42" i="646"/>
  <c r="F37" i="646"/>
  <c r="F32" i="646"/>
  <c r="F24" i="646"/>
  <c r="F22" i="646"/>
  <c r="F14" i="646"/>
  <c r="F12" i="646"/>
  <c r="B3" i="525"/>
  <c r="B2" i="525"/>
  <c r="F47" i="622"/>
  <c r="F42" i="622"/>
  <c r="F36" i="622"/>
  <c r="F34" i="622"/>
  <c r="F31" i="622"/>
  <c r="F23" i="622"/>
  <c r="F24" i="622"/>
  <c r="F19" i="622"/>
  <c r="F14" i="622"/>
  <c r="F47" i="643"/>
  <c r="F43" i="643"/>
  <c r="F39" i="643"/>
  <c r="F35" i="643"/>
  <c r="F30" i="643"/>
  <c r="F23" i="643"/>
  <c r="F24" i="643"/>
  <c r="F18" i="643"/>
  <c r="F14" i="643"/>
  <c r="M18" i="601"/>
  <c r="M16" i="601"/>
  <c r="L28" i="642"/>
  <c r="AE32" i="642"/>
  <c r="L47" i="642"/>
  <c r="AE51" i="642"/>
  <c r="L66" i="642"/>
  <c r="AE70" i="642"/>
  <c r="F49" i="646"/>
  <c r="F47" i="646"/>
  <c r="F44" i="646"/>
  <c r="F41" i="646"/>
  <c r="F39" i="646"/>
  <c r="F34" i="646"/>
  <c r="F29" i="646"/>
  <c r="F26" i="646"/>
  <c r="F21" i="646"/>
  <c r="F19" i="646"/>
  <c r="M14" i="601"/>
  <c r="F9" i="646"/>
  <c r="F43" i="622"/>
  <c r="F35" i="622"/>
  <c r="F26" i="622"/>
  <c r="F20" i="622"/>
  <c r="F48" i="643"/>
  <c r="F41" i="643"/>
  <c r="F26" i="643"/>
  <c r="F15" i="643"/>
  <c r="H13" i="643" l="1"/>
  <c r="H49" i="643"/>
  <c r="H13" i="622"/>
  <c r="H41" i="646"/>
  <c r="H27" i="646"/>
  <c r="H45" i="646"/>
  <c r="H31" i="646"/>
  <c r="H17" i="646"/>
  <c r="H49" i="646"/>
  <c r="H35" i="646"/>
  <c r="H21" i="646"/>
  <c r="H17" i="643"/>
  <c r="H27" i="643"/>
  <c r="H17" i="622"/>
  <c r="H27" i="622"/>
  <c r="H21" i="643"/>
  <c r="H31" i="643"/>
  <c r="H41" i="643"/>
  <c r="H21" i="622"/>
  <c r="H31" i="622"/>
  <c r="H41" i="622"/>
  <c r="H35" i="643"/>
  <c r="H45" i="643"/>
  <c r="H35" i="622"/>
  <c r="H45" i="622"/>
  <c r="O7" i="627"/>
  <c r="O8" i="627"/>
  <c r="O9" i="627"/>
  <c r="O10" i="627"/>
  <c r="O17" i="627"/>
  <c r="P17" i="627" s="1"/>
  <c r="Q17" i="627" s="1"/>
  <c r="R17" i="627" s="1"/>
  <c r="S17" i="627" s="1"/>
  <c r="U17" i="627" s="1"/>
  <c r="V17" i="627" s="1"/>
  <c r="W17" i="627" s="1"/>
  <c r="Z24" i="627"/>
  <c r="Q25" i="627"/>
  <c r="L20" i="627"/>
  <c r="L18" i="627"/>
  <c r="L19" i="627"/>
  <c r="Y23" i="627"/>
  <c r="L24" i="627"/>
  <c r="L23" i="627"/>
  <c r="L21" i="627"/>
  <c r="X24" i="627"/>
  <c r="O7" i="632" l="1"/>
  <c r="O8" i="632"/>
  <c r="O9" i="632"/>
  <c r="O10" i="632"/>
  <c r="O18" i="632"/>
  <c r="P18" i="632" s="1"/>
  <c r="Q18" i="632" s="1"/>
  <c r="R18" i="632" s="1"/>
  <c r="S18" i="632" s="1"/>
  <c r="T18" i="632" s="1"/>
  <c r="V18" i="632" s="1"/>
  <c r="X18" i="632" s="1"/>
  <c r="R24" i="632"/>
  <c r="L21" i="632"/>
  <c r="L19" i="632"/>
  <c r="Y23" i="632"/>
  <c r="L22" i="632"/>
  <c r="L20" i="632"/>
  <c r="L23" i="632"/>
  <c r="M12" i="550" l="1"/>
  <c r="AG251" i="471" l="1"/>
  <c r="AG250" i="471"/>
  <c r="AG249" i="471"/>
  <c r="AG248" i="471"/>
  <c r="AG247" i="471"/>
  <c r="AG246" i="471"/>
  <c r="AG245" i="471"/>
  <c r="Q245" i="471"/>
  <c r="AG244" i="471"/>
  <c r="AG243" i="471"/>
  <c r="AG242" i="471"/>
  <c r="AG241" i="471"/>
  <c r="AG240" i="471"/>
  <c r="AG239" i="471"/>
  <c r="AG238" i="471"/>
  <c r="H11" i="643"/>
  <c r="H7" i="643"/>
  <c r="L240" i="471"/>
  <c r="L238" i="471"/>
  <c r="F11" i="643"/>
  <c r="L244" i="471"/>
  <c r="L239" i="471"/>
  <c r="F12" i="643"/>
  <c r="F10" i="643"/>
  <c r="L243" i="471"/>
  <c r="AE244" i="471"/>
  <c r="L241" i="471"/>
  <c r="F9" i="643"/>
  <c r="F13" i="643"/>
  <c r="F8" i="643"/>
  <c r="L242"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6" i="471"/>
  <c r="L20" i="640"/>
  <c r="L24" i="640"/>
  <c r="F8" i="641"/>
  <c r="L22" i="640"/>
  <c r="L220" i="471"/>
  <c r="L26" i="640"/>
  <c r="F11" i="641"/>
  <c r="F9" i="641"/>
  <c r="L21" i="640"/>
  <c r="L223" i="471"/>
  <c r="L23" i="640"/>
  <c r="L25" i="640"/>
  <c r="X26" i="640"/>
  <c r="L225" i="471"/>
  <c r="L221" i="471"/>
  <c r="L222" i="471"/>
  <c r="L224" i="471"/>
  <c r="X226" i="471"/>
  <c r="F10" i="641"/>
  <c r="F12" i="641"/>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1" i="635"/>
  <c r="L131" i="471"/>
  <c r="F12" i="635"/>
  <c r="F8" i="638"/>
  <c r="L106" i="471"/>
  <c r="F10" i="635"/>
  <c r="Y183" i="471"/>
  <c r="X91" i="471"/>
  <c r="L163" i="471"/>
  <c r="F12" i="636"/>
  <c r="L146" i="471"/>
  <c r="L181" i="471"/>
  <c r="F13" i="637"/>
  <c r="L50" i="471"/>
  <c r="L103" i="471"/>
  <c r="Y148" i="471"/>
  <c r="F8" i="636"/>
  <c r="L72" i="471"/>
  <c r="F9" i="637"/>
  <c r="L165" i="471"/>
  <c r="F10" i="637"/>
  <c r="L195" i="471"/>
  <c r="F10" i="634"/>
  <c r="X55" i="471"/>
  <c r="F12" i="637"/>
  <c r="F12" i="639"/>
  <c r="L183" i="471"/>
  <c r="AD108" i="471"/>
  <c r="L143" i="471"/>
  <c r="L86" i="471"/>
  <c r="L166" i="471"/>
  <c r="L108" i="471"/>
  <c r="F9" i="639"/>
  <c r="L109" i="471"/>
  <c r="X167" i="471"/>
  <c r="L105" i="471"/>
  <c r="L68" i="471"/>
  <c r="L34" i="471"/>
  <c r="L149" i="471"/>
  <c r="F10" i="636"/>
  <c r="F11" i="634"/>
  <c r="L130" i="471"/>
  <c r="X37" i="471"/>
  <c r="L31" i="471"/>
  <c r="L70" i="471"/>
  <c r="L67" i="471"/>
  <c r="Y130" i="471"/>
  <c r="L104" i="471"/>
  <c r="L148" i="471"/>
  <c r="AH197" i="471"/>
  <c r="F13" i="639"/>
  <c r="L53" i="471"/>
  <c r="L85" i="471"/>
  <c r="L36" i="471"/>
  <c r="Y90" i="471"/>
  <c r="L71" i="471"/>
  <c r="AC109" i="471"/>
  <c r="L180" i="471"/>
  <c r="L125" i="471"/>
  <c r="X131" i="471"/>
  <c r="AC120" i="471"/>
  <c r="F12" i="634"/>
  <c r="L110" i="471"/>
  <c r="F8" i="635"/>
  <c r="L87" i="471"/>
  <c r="Y166" i="471"/>
  <c r="F9" i="634"/>
  <c r="L90" i="471"/>
  <c r="F11" i="636"/>
  <c r="L33" i="471"/>
  <c r="L120" i="471"/>
  <c r="L126" i="471"/>
  <c r="L52" i="471"/>
  <c r="L167" i="471"/>
  <c r="L88" i="471"/>
  <c r="L164" i="471"/>
  <c r="X149" i="471"/>
  <c r="F10" i="639"/>
  <c r="L37" i="471"/>
  <c r="X73" i="471"/>
  <c r="L197" i="471"/>
  <c r="L51" i="471"/>
  <c r="F11" i="637"/>
  <c r="L193" i="471"/>
  <c r="L49" i="471"/>
  <c r="AC110" i="471"/>
  <c r="L127" i="471"/>
  <c r="F13" i="636"/>
  <c r="L161" i="471"/>
  <c r="F9" i="636"/>
  <c r="L35" i="471"/>
  <c r="L73" i="471"/>
  <c r="L128" i="471"/>
  <c r="L91" i="471"/>
  <c r="L55" i="471"/>
  <c r="L179" i="471"/>
  <c r="F13" i="638"/>
  <c r="L194" i="471"/>
  <c r="F9" i="635"/>
  <c r="F11" i="638"/>
  <c r="L145" i="471"/>
  <c r="F13" i="634"/>
  <c r="L54" i="471"/>
  <c r="F13" i="635"/>
  <c r="L69" i="471"/>
  <c r="L182" i="471"/>
  <c r="F8" i="639"/>
  <c r="L196" i="471"/>
  <c r="L162" i="471"/>
  <c r="F10" i="638"/>
  <c r="F9" i="638"/>
  <c r="F8" i="637"/>
  <c r="F8" i="634"/>
  <c r="F11" i="639"/>
  <c r="F12" i="638"/>
  <c r="L32" i="471"/>
  <c r="L144"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23" i="626"/>
  <c r="L20" i="625"/>
  <c r="X26" i="626"/>
  <c r="L23" i="624"/>
  <c r="L22" i="626"/>
  <c r="L21" i="626"/>
  <c r="L18" i="624"/>
  <c r="L26" i="626"/>
  <c r="L24" i="624"/>
  <c r="L20" i="626"/>
  <c r="L19" i="624"/>
  <c r="X24" i="624"/>
  <c r="L21" i="625"/>
  <c r="L24" i="626"/>
  <c r="L20" i="624"/>
  <c r="L24" i="625"/>
  <c r="L21" i="624"/>
  <c r="L18" i="625"/>
  <c r="L22" i="625"/>
  <c r="L23" i="625"/>
  <c r="L25" i="626"/>
  <c r="L19" i="625"/>
  <c r="L22"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X24" i="631"/>
  <c r="L23" i="631"/>
  <c r="L21" i="630"/>
  <c r="L19" i="631"/>
  <c r="L23" i="630"/>
  <c r="L19" i="630"/>
  <c r="L18" i="631"/>
  <c r="L19" i="633"/>
  <c r="AH23" i="633"/>
  <c r="L21" i="631"/>
  <c r="L20" i="633"/>
  <c r="L18" i="630"/>
  <c r="L23" i="633"/>
  <c r="L20" i="631"/>
  <c r="L22" i="631"/>
  <c r="L24" i="631"/>
  <c r="Y23" i="630"/>
  <c r="L21" i="633"/>
  <c r="L22" i="633"/>
  <c r="X24" i="630"/>
  <c r="L24" i="630"/>
  <c r="L20"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AC24" i="628"/>
  <c r="AC25" i="628"/>
  <c r="AD23" i="628"/>
  <c r="L23" i="629"/>
  <c r="L20" i="629"/>
  <c r="L19" i="628"/>
  <c r="L24" i="628"/>
  <c r="L19" i="629"/>
  <c r="E2" i="437"/>
  <c r="L18" i="628"/>
  <c r="L24" i="629"/>
  <c r="L23" i="628"/>
  <c r="Y23" i="629"/>
  <c r="L18" i="629"/>
  <c r="L21" i="628"/>
  <c r="X24" i="629"/>
  <c r="L20" i="628"/>
  <c r="L21"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4"/>
  <c r="F8" i="617"/>
  <c r="F10" i="617"/>
  <c r="F339" i="471"/>
  <c r="F12" i="622"/>
  <c r="F9" i="618"/>
  <c r="F10" i="614"/>
  <c r="F10" i="616"/>
  <c r="M307" i="471"/>
  <c r="F13" i="616"/>
  <c r="F340" i="471"/>
  <c r="F9" i="622"/>
  <c r="F8" i="616"/>
  <c r="F11" i="622"/>
  <c r="F11" i="618"/>
  <c r="F9" i="616"/>
  <c r="F13" i="617"/>
  <c r="F12" i="617"/>
  <c r="F8" i="614"/>
  <c r="F9" i="614"/>
  <c r="F10" i="622"/>
  <c r="F12" i="614"/>
  <c r="F341" i="471"/>
  <c r="F11" i="617"/>
  <c r="F13" i="614"/>
  <c r="F11" i="616"/>
  <c r="F10" i="618"/>
  <c r="F12" i="616"/>
  <c r="M297" i="471"/>
  <c r="F8" i="622"/>
  <c r="F13" i="622"/>
  <c r="F338" i="471"/>
  <c r="F8" i="618"/>
  <c r="F337" i="471"/>
  <c r="F12" i="618"/>
  <c r="F9" i="617"/>
  <c r="F342" i="471"/>
  <c r="M302" i="471"/>
  <c r="F13" i="618"/>
</calcChain>
</file>

<file path=xl/sharedStrings.xml><?xml version="1.0" encoding="utf-8"?>
<sst xmlns="http://schemas.openxmlformats.org/spreadsheetml/2006/main" count="5250" uniqueCount="2303">
  <si>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</si>
  <si>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</si>
  <si>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</si>
  <si>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</si>
  <si>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</si>
  <si>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</si>
  <si>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</si>
  <si>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</si>
  <si>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</si>
  <si>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</si>
  <si>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</si>
  <si>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</si>
  <si>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</si>
  <si>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</si>
  <si>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</si>
  <si>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</si>
  <si>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</si>
  <si>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</si>
  <si>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</si>
  <si>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</si>
  <si>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</si>
  <si>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</si>
  <si>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</si>
  <si>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</si>
  <si>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</si>
  <si>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</si>
  <si>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</si>
  <si>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</si>
  <si>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</si>
  <si>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</si>
  <si>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</si>
  <si>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</si>
  <si>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</si>
  <si>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</si>
  <si>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</si>
  <si>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</si>
  <si>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</si>
  <si>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</si>
  <si>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</si>
  <si>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</si>
  <si>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</si>
  <si>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</si>
  <si>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</si>
  <si>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</si>
  <si>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</si>
  <si>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</si>
  <si>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</si>
  <si>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</si>
  <si>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</si>
  <si>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</si>
  <si>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</si>
  <si>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</si>
  <si>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</si>
  <si>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</si>
  <si>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</si>
  <si>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</si>
  <si>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</si>
  <si>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</si>
  <si>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</si>
  <si>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</si>
  <si>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</si>
  <si>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</si>
  <si>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</si>
  <si>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</si>
  <si>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</si>
  <si>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</si>
  <si>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</si>
  <si>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</si>
  <si>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</si>
  <si>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</si>
  <si>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</si>
  <si>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</si>
  <si>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</si>
  <si>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</si>
  <si>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</si>
  <si>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</si>
  <si>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</si>
  <si>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</si>
  <si>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</si>
  <si>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</si>
  <si>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</si>
  <si>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</si>
  <si>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</si>
  <si>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</si>
  <si>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</si>
  <si>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</si>
  <si>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</si>
  <si>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</si>
  <si>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</si>
  <si>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</si>
  <si>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</si>
  <si>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</si>
  <si>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</si>
  <si>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</si>
  <si>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</si>
  <si>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</si>
  <si>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</si>
  <si>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</si>
  <si>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</si>
  <si>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</si>
  <si>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</si>
  <si>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</si>
  <si>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</si>
  <si>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</si>
  <si>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</si>
  <si>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</si>
  <si>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</si>
  <si>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</si>
  <si>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</si>
  <si>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</si>
  <si>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</si>
  <si>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</si>
  <si>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</si>
  <si>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</si>
  <si>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</si>
  <si>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</si>
  <si>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</si>
  <si>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</si>
  <si>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</si>
  <si>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</si>
  <si>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</si>
  <si>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</si>
  <si>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</si>
  <si>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</si>
  <si>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</si>
  <si>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</si>
  <si>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</si>
  <si>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</si>
  <si>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</si>
  <si>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</si>
  <si>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</si>
  <si>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</si>
  <si>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</si>
  <si>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</si>
  <si>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</si>
  <si>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</si>
  <si>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</si>
  <si>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</si>
  <si>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</si>
  <si>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</si>
  <si>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</si>
  <si>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</si>
  <si>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</si>
  <si>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</si>
  <si>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</si>
  <si>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</si>
  <si>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</si>
  <si>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</si>
  <si>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</si>
  <si>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</si>
  <si>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</si>
  <si>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</si>
  <si>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</si>
  <si>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</si>
  <si>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</si>
  <si>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</si>
  <si>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</si>
  <si>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</si>
  <si>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</si>
  <si>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</si>
  <si>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</si>
  <si>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</si>
  <si>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</si>
  <si>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</si>
  <si>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</si>
  <si>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</si>
  <si>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</si>
  <si>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</si>
  <si>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</si>
  <si>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</si>
  <si>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</si>
  <si>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</si>
  <si>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</si>
  <si>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</si>
  <si>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</si>
  <si>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</si>
  <si>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</si>
  <si>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</si>
  <si>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</si>
  <si>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</si>
  <si>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</si>
  <si>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</si>
  <si>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</si>
  <si>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</si>
  <si>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</si>
  <si>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</si>
  <si>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</si>
  <si>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</si>
  <si>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</si>
  <si>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</si>
  <si>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</si>
  <si>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</si>
  <si>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</si>
  <si>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</si>
  <si>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</si>
  <si>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</si>
  <si>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</si>
  <si>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</si>
  <si>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</si>
  <si>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</si>
  <si>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</si>
  <si>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</si>
  <si>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</si>
  <si>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</si>
  <si>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</si>
  <si>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</si>
  <si>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</si>
  <si>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</si>
  <si>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</si>
  <si>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</si>
  <si>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</si>
  <si>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</si>
  <si>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</si>
  <si>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</si>
  <si>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</si>
  <si>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</si>
  <si>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</si>
  <si>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</si>
  <si>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</si>
  <si>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</si>
  <si>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</si>
  <si>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</si>
  <si>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</si>
  <si>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</si>
  <si>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</si>
  <si>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</si>
  <si>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</si>
  <si>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</si>
  <si>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</si>
  <si>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</si>
  <si>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</si>
  <si>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</si>
  <si>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</si>
  <si>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</si>
  <si>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</si>
  <si>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</si>
  <si>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</si>
  <si>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</si>
  <si>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</si>
  <si>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</si>
  <si>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</si>
  <si>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</si>
  <si>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</si>
  <si>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</si>
  <si>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</si>
  <si>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</si>
  <si>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</si>
  <si>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</si>
  <si>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</si>
  <si>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</si>
  <si>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</si>
  <si>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</si>
  <si>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</si>
  <si>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</si>
  <si>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</si>
  <si>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</si>
  <si>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</si>
  <si>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</si>
  <si>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</si>
  <si>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</si>
  <si>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</si>
  <si>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</si>
  <si>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</si>
  <si>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</si>
  <si>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</si>
  <si>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</si>
  <si>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</si>
  <si>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</si>
  <si>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</si>
  <si>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</si>
  <si>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</si>
  <si>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</si>
  <si>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</si>
  <si>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</si>
  <si>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</si>
  <si>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</si>
  <si>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</si>
  <si>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</si>
  <si>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</si>
  <si>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</si>
  <si>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</si>
  <si>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</si>
  <si>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</si>
  <si>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</si>
  <si>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</si>
  <si>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</si>
  <si>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</si>
  <si>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</si>
  <si>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</si>
  <si>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</si>
  <si>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</si>
  <si>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</si>
  <si>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</si>
  <si>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</si>
  <si>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</si>
  <si>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</si>
  <si>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</si>
  <si>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</si>
  <si>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</si>
  <si>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</si>
  <si>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</si>
  <si>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</si>
  <si>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</si>
  <si>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</si>
  <si>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</si>
  <si>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</si>
  <si>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</si>
  <si>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</si>
  <si>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</si>
  <si>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</si>
  <si>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</si>
  <si>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</si>
  <si>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</si>
  <si>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</si>
  <si>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</si>
  <si>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</si>
  <si>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</si>
  <si>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</si>
  <si>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</si>
  <si>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</si>
  <si>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</si>
  <si>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</si>
  <si>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</si>
  <si>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</si>
  <si>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</si>
  <si>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</si>
  <si>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</si>
  <si>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</si>
  <si>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</si>
  <si>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</si>
  <si>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</si>
  <si>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</si>
  <si>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</si>
  <si>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</si>
  <si>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</si>
  <si>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</si>
  <si>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</si>
  <si>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</si>
  <si>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</si>
  <si>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</si>
  <si>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</si>
  <si>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</si>
  <si>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</si>
  <si>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</si>
  <si>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</si>
  <si>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</si>
  <si>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</si>
  <si>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</si>
  <si>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</si>
  <si>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</si>
  <si>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</si>
  <si>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</si>
  <si>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</si>
  <si>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</si>
  <si>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</si>
  <si>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</si>
  <si>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</si>
  <si>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</si>
  <si>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</si>
  <si>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</si>
  <si>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</si>
  <si>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</si>
  <si>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</si>
  <si>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</si>
  <si>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</si>
  <si>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</si>
  <si>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</si>
  <si>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</si>
  <si>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</si>
  <si>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</si>
  <si>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</si>
  <si>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</si>
  <si>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</si>
  <si>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</si>
  <si>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</si>
  <si>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</si>
  <si>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</si>
  <si>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</si>
  <si>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</si>
  <si>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</si>
  <si>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</si>
  <si>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</si>
  <si>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</si>
  <si>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</si>
  <si>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</si>
  <si>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</si>
  <si>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</si>
  <si>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</si>
  <si>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</si>
  <si>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</si>
  <si>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</si>
  <si>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</si>
  <si>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</si>
  <si>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</si>
  <si>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</si>
  <si>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</si>
  <si>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</si>
  <si>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</si>
  <si>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</si>
  <si>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</si>
  <si>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</si>
  <si>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</si>
  <si>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</si>
  <si>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</si>
  <si>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</si>
  <si>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</si>
  <si>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</si>
  <si>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</si>
  <si>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</si>
  <si>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</si>
  <si>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</si>
  <si>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</si>
  <si>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</si>
  <si>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</si>
  <si>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</si>
  <si>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</si>
  <si>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</si>
  <si>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</si>
  <si>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</si>
  <si>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</si>
  <si>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</si>
  <si>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</si>
  <si>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</si>
  <si>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</si>
  <si>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</si>
  <si>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</si>
  <si>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</si>
  <si>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</si>
  <si>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</si>
  <si>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</si>
  <si>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</si>
  <si>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</si>
  <si>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</si>
  <si>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</si>
  <si>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</si>
  <si>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</si>
  <si>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</si>
  <si>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</si>
  <si>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</si>
  <si>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</si>
  <si>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</si>
  <si>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</si>
  <si>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</si>
  <si>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</si>
  <si>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</si>
  <si>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</si>
  <si>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</si>
  <si>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</si>
  <si>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</si>
  <si>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</si>
  <si>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</si>
  <si>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</si>
  <si>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</si>
  <si>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</si>
  <si>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</si>
  <si>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</si>
  <si>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</si>
  <si>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</si>
  <si>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</si>
  <si>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</si>
  <si>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</si>
  <si>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</si>
  <si>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</si>
  <si>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</si>
  <si>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</si>
  <si>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</si>
  <si>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</si>
  <si>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</si>
  <si>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</si>
  <si>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</si>
  <si>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</si>
  <si>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</si>
  <si>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</si>
  <si>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</si>
  <si>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</si>
  <si>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</si>
  <si>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</si>
  <si>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</si>
  <si>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</si>
  <si>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</si>
  <si>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</si>
  <si>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</si>
  <si>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</si>
  <si>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</si>
  <si>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</si>
  <si>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</si>
  <si>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</si>
  <si>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</si>
  <si>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</si>
  <si>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</si>
  <si>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</si>
  <si>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</si>
  <si>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</si>
  <si>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</si>
  <si>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</si>
  <si>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</si>
  <si>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</si>
  <si>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</si>
  <si>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</si>
  <si>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</si>
  <si>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</si>
  <si>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</si>
  <si>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</si>
  <si>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</si>
  <si>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</si>
  <si>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</si>
  <si>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</si>
  <si>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</si>
  <si>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</si>
  <si>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</si>
  <si>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</si>
  <si>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</si>
  <si>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</si>
  <si>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</si>
  <si>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</si>
  <si>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</si>
  <si>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</si>
  <si>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</si>
  <si>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</si>
  <si>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</si>
  <si>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</si>
  <si>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</si>
  <si>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</si>
  <si>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</si>
  <si>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</si>
  <si>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</si>
  <si>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</si>
  <si>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</si>
  <si>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</si>
  <si>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</si>
  <si>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</si>
  <si>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</si>
  <si>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</si>
  <si>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</si>
  <si>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</si>
  <si>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</si>
  <si>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</si>
  <si>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</si>
  <si>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</si>
  <si>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</si>
  <si>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</si>
  <si>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</si>
  <si>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</si>
  <si>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</si>
  <si>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</si>
  <si>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</si>
  <si>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</si>
  <si>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</si>
  <si>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</si>
  <si>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</si>
  <si>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</si>
  <si>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</si>
  <si>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</si>
  <si>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</si>
  <si>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</si>
  <si>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</si>
  <si>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</si>
  <si>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</si>
  <si>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</si>
  <si>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</si>
  <si>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</si>
  <si>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</si>
  <si>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</si>
  <si>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</si>
  <si>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</si>
  <si>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</si>
  <si>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</si>
  <si>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</si>
  <si>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</si>
  <si>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</si>
  <si>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</si>
  <si>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</si>
  <si>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</si>
  <si>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</si>
  <si>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</si>
  <si>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</si>
  <si>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</si>
  <si>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</si>
  <si>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</si>
  <si>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</si>
  <si>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</si>
  <si>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</si>
  <si>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</si>
  <si>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</si>
  <si>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</si>
  <si>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</si>
  <si>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</si>
  <si>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</si>
  <si>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</si>
  <si>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</si>
  <si>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</si>
  <si>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</si>
  <si>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</si>
  <si>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</si>
  <si>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</si>
  <si>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</si>
  <si>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</si>
  <si>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</si>
  <si>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</si>
  <si>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</si>
  <si>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</si>
  <si>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</si>
  <si>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</si>
  <si>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</si>
  <si>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</si>
  <si>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</si>
  <si>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</si>
  <si>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</si>
  <si>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</si>
  <si>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</si>
  <si>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</si>
  <si>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</si>
  <si>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</si>
  <si>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</si>
  <si>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</si>
  <si>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</si>
  <si>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</si>
  <si>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</si>
  <si>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</si>
  <si>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</si>
  <si>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</si>
  <si>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</si>
  <si>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</si>
  <si>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</si>
  <si>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</si>
  <si>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</si>
  <si>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</si>
  <si>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</si>
  <si>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</si>
  <si>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</si>
  <si>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</si>
  <si>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</si>
  <si>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</si>
  <si>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</si>
  <si>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</si>
  <si>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</si>
  <si>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</si>
  <si>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</si>
  <si>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</si>
  <si>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</si>
  <si>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</si>
  <si>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</si>
  <si>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</si>
  <si>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</si>
  <si>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</si>
  <si>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</si>
  <si>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</si>
  <si>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</si>
  <si>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</si>
  <si>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</si>
  <si>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</si>
  <si>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</si>
  <si>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</si>
  <si>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</si>
  <si>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</si>
  <si>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</si>
  <si>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</si>
  <si>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</si>
  <si>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</si>
  <si>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</si>
  <si>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</si>
  <si>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</si>
  <si>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</si>
  <si>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</si>
  <si>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</si>
  <si>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</si>
  <si>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</si>
  <si>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</si>
  <si>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</si>
  <si>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</si>
  <si>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</si>
  <si>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</si>
  <si>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</si>
  <si>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</si>
  <si>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</si>
  <si>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</si>
  <si>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</si>
  <si>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</si>
  <si>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</si>
  <si>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</si>
  <si>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</si>
  <si>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</si>
  <si>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</si>
  <si>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</si>
  <si>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</si>
  <si>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</si>
  <si>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</si>
  <si>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</si>
  <si>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</si>
  <si>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</si>
  <si>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</si>
  <si>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</si>
  <si>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</si>
  <si>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</si>
  <si>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</si>
  <si>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</si>
  <si>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</si>
  <si>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</si>
  <si>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</si>
  <si>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</si>
  <si>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</si>
  <si>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</si>
  <si>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</si>
  <si>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</si>
  <si>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</si>
  <si>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</si>
  <si>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</si>
  <si>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</si>
  <si>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</si>
  <si>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</si>
  <si>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</si>
  <si>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</si>
  <si>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</si>
  <si>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</si>
  <si>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</si>
  <si>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</si>
  <si>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</si>
  <si>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</si>
  <si>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</si>
  <si>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</si>
  <si>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</si>
  <si>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</si>
  <si>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</si>
  <si>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</si>
  <si>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</si>
  <si>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</si>
  <si>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</si>
  <si>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</si>
  <si>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</si>
  <si>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</si>
  <si>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</si>
  <si>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</si>
  <si>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</si>
  <si>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</si>
  <si>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</si>
  <si>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</si>
  <si>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</si>
  <si>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</si>
  <si>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</si>
  <si>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</si>
  <si>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</si>
  <si>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</si>
  <si>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</si>
  <si>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</si>
  <si>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</si>
  <si>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</si>
  <si>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</si>
  <si>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</si>
  <si>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</si>
  <si>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</si>
  <si>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</si>
  <si>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</si>
  <si>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</si>
  <si>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</si>
  <si>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</si>
  <si>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</si>
  <si>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</si>
  <si>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</si>
  <si>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</si>
  <si>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</si>
  <si>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</si>
  <si>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</si>
  <si>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</si>
  <si>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</si>
  <si>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</si>
  <si>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</si>
  <si>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</si>
  <si>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</si>
  <si>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</si>
  <si>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</si>
  <si>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</si>
  <si>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</si>
  <si>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</si>
  <si>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</si>
  <si>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</si>
  <si>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</si>
  <si>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</si>
  <si>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Создание резервной копии отменено, обновление прервано</t>
  </si>
  <si>
    <t>Предупреждение</t>
  </si>
  <si>
    <t>03.12.2019</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</si>
  <si>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</si>
  <si>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</si>
  <si>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</si>
  <si>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</si>
  <si>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</si>
  <si>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</si>
  <si>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</si>
  <si>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</si>
  <si>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</si>
  <si>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</si>
  <si>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</si>
  <si>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</si>
  <si>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</si>
  <si>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</si>
  <si>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</si>
  <si>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</si>
  <si>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</si>
  <si>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</si>
  <si>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</si>
  <si>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</si>
  <si>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</si>
  <si>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</si>
  <si>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</si>
  <si>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</si>
  <si>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</si>
  <si>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</si>
  <si>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</si>
  <si>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</si>
  <si>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</si>
  <si>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</si>
  <si>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</si>
  <si>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</si>
  <si>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</si>
  <si>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</si>
  <si>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</si>
  <si>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</si>
  <si>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</si>
  <si>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</si>
  <si>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</si>
  <si>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</si>
  <si>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</si>
  <si>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</si>
  <si>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</si>
  <si>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</si>
  <si>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</si>
  <si>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</si>
  <si>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</si>
  <si>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</si>
  <si>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</si>
  <si>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</si>
  <si>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</si>
  <si>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</si>
  <si>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</si>
  <si>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</si>
  <si>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</si>
  <si>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</si>
  <si>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</si>
  <si>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</si>
  <si>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</si>
  <si>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</si>
  <si>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</si>
  <si>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</si>
  <si>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</si>
  <si>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</si>
  <si>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</si>
  <si>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</si>
  <si>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</si>
  <si>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</si>
  <si>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</si>
  <si>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</si>
  <si>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</si>
  <si>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</si>
  <si>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</si>
  <si>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</si>
  <si>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</si>
  <si>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</si>
  <si>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</si>
  <si>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</si>
  <si>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</si>
  <si>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</si>
  <si>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</si>
  <si>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</si>
  <si>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</si>
  <si>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</si>
  <si>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</si>
  <si>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</si>
  <si>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</si>
  <si>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</si>
  <si>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</si>
  <si>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</si>
  <si>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</si>
  <si>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</si>
  <si>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</si>
  <si>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</si>
  <si>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</si>
  <si>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</si>
  <si>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</si>
  <si>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</si>
  <si>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</si>
  <si>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</si>
  <si>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</si>
  <si>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</si>
  <si>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</si>
  <si>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</si>
  <si>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</si>
  <si>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</si>
  <si>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</si>
  <si>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</si>
  <si>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</si>
  <si>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</si>
  <si>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</si>
  <si>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</si>
  <si>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</si>
  <si>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</si>
  <si>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</si>
  <si>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</si>
  <si>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</si>
  <si>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</si>
  <si>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</si>
  <si>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</si>
  <si>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</si>
  <si>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</si>
  <si>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</si>
  <si>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</si>
  <si>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</si>
  <si>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</si>
  <si>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</si>
  <si>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</si>
  <si>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</si>
  <si>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</si>
  <si>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</si>
  <si>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</si>
  <si>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</si>
  <si>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</si>
  <si>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</si>
  <si>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</si>
  <si>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</si>
  <si>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</si>
  <si>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</si>
  <si>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</si>
  <si>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</si>
  <si>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</si>
  <si>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</si>
  <si>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</si>
  <si>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</si>
  <si>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</si>
  <si>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</si>
  <si>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</si>
  <si>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</si>
  <si>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</si>
  <si>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</si>
  <si>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</si>
  <si>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</si>
  <si>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</si>
  <si>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</si>
  <si>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</si>
  <si>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</si>
  <si>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</si>
  <si>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</si>
  <si>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</si>
  <si>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</si>
  <si>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</si>
  <si>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</si>
  <si>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</si>
  <si>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</si>
  <si>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</si>
  <si>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</si>
  <si>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</si>
  <si>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</si>
  <si>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</si>
  <si>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</si>
  <si>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</si>
  <si>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</si>
  <si>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</si>
  <si>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</si>
  <si>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</si>
  <si>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</si>
  <si>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</si>
  <si>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</si>
  <si>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</si>
  <si>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</si>
  <si>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</si>
  <si>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</si>
  <si>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</si>
  <si>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</si>
  <si>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</si>
  <si>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</si>
  <si>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</si>
  <si>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</si>
  <si>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</si>
  <si>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</si>
  <si>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</si>
  <si>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</si>
  <si>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</si>
  <si>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</si>
  <si>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</si>
  <si>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</si>
  <si>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</si>
  <si>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</si>
  <si>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</si>
  <si>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</si>
  <si>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</si>
  <si>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</si>
  <si>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</si>
  <si>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</si>
  <si>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</si>
  <si>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</si>
  <si>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</si>
  <si>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</si>
  <si>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</si>
  <si>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</si>
  <si>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</si>
  <si>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</si>
  <si>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</si>
  <si>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</si>
  <si>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</si>
  <si>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</si>
  <si>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</si>
  <si>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</si>
  <si>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</si>
  <si>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</si>
  <si>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</si>
  <si>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</si>
  <si>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</si>
  <si>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</si>
  <si>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</si>
  <si>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</si>
  <si>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</si>
  <si>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</si>
  <si>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</si>
  <si>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</si>
  <si>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</si>
  <si>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</si>
  <si>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</si>
  <si>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</si>
  <si>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</si>
  <si>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</si>
  <si>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</si>
  <si>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</si>
  <si>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</si>
  <si>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</si>
  <si>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</si>
  <si>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</si>
  <si>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</si>
  <si>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</si>
  <si>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</si>
  <si>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</si>
  <si>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</si>
  <si>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</si>
  <si>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</si>
  <si>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</si>
  <si>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</si>
  <si>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</si>
  <si>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</si>
  <si>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</si>
  <si>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</si>
  <si>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</si>
  <si>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</si>
  <si>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</si>
  <si>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</si>
  <si>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</si>
  <si>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</si>
  <si>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</si>
  <si>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</si>
  <si>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</si>
  <si>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</si>
  <si>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</si>
  <si>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</si>
  <si>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</si>
  <si>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</si>
  <si>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</si>
  <si>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</si>
  <si>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</si>
  <si>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</si>
  <si>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</si>
  <si>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</si>
  <si>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</si>
  <si>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</si>
  <si>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</si>
  <si>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</si>
  <si>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</si>
  <si>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</si>
  <si>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</si>
  <si>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</si>
  <si>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</si>
  <si>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</si>
  <si>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</si>
  <si>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</si>
  <si>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</si>
  <si>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</si>
  <si>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</si>
  <si>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</si>
  <si>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</si>
  <si>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</si>
  <si>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</si>
  <si>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</si>
  <si>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</si>
  <si>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</si>
  <si>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</si>
  <si>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</si>
  <si>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</si>
  <si>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</si>
  <si>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</si>
  <si>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</si>
  <si>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</si>
  <si>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</si>
  <si>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</si>
  <si>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</si>
  <si>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</si>
  <si>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</si>
  <si>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</si>
  <si>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</si>
  <si>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</si>
  <si>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</si>
  <si>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</si>
  <si>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</si>
  <si>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</si>
  <si>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</si>
  <si>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</si>
  <si>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</si>
  <si>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</si>
  <si>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</si>
  <si>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</si>
  <si>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</si>
  <si>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</si>
  <si>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</si>
  <si>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</si>
  <si>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</si>
  <si>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</si>
  <si>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</si>
  <si>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</si>
  <si>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</si>
  <si>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</si>
  <si>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</si>
  <si>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</si>
  <si>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</si>
  <si>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</si>
  <si>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</si>
  <si>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</si>
  <si>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</si>
  <si>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</si>
  <si>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</si>
  <si>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</si>
  <si>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</si>
  <si>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</si>
  <si>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</si>
  <si>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</si>
  <si>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</si>
  <si>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</si>
  <si>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</si>
  <si>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</si>
  <si>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</si>
  <si>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</si>
  <si>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</si>
  <si>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</si>
  <si>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</si>
  <si>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</si>
  <si>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</si>
  <si>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</si>
  <si>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</si>
  <si>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</si>
  <si>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</si>
  <si>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</si>
  <si>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</si>
  <si>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</si>
  <si>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</si>
  <si>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</si>
  <si>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</si>
  <si>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</si>
  <si>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</si>
  <si>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</si>
  <si>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</si>
  <si>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</si>
  <si>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</si>
  <si>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</si>
  <si>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</si>
  <si>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</si>
  <si>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</si>
  <si>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</si>
  <si>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</si>
  <si>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</si>
  <si>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</si>
  <si>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</si>
  <si>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</si>
  <si>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</si>
  <si>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</si>
  <si>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</si>
  <si>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</si>
  <si>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</si>
  <si>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</si>
  <si>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</si>
  <si>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</si>
  <si>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</si>
  <si>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</si>
  <si>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</si>
  <si>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</si>
  <si>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</si>
  <si>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</si>
  <si>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</si>
  <si>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</si>
  <si>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</si>
  <si>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</si>
  <si>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</si>
  <si>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</si>
  <si>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</si>
  <si>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</si>
  <si>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</si>
  <si>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</si>
  <si>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</si>
  <si>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</si>
  <si>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</si>
  <si>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</si>
  <si>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</si>
  <si>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</si>
  <si>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</si>
  <si>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</si>
  <si>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</si>
  <si>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</si>
  <si>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</si>
  <si>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</si>
  <si>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</si>
  <si>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</si>
  <si>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</si>
  <si>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</si>
  <si>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</si>
  <si>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</si>
  <si>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</si>
  <si>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</si>
  <si>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</si>
  <si>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</si>
  <si>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</si>
  <si>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</si>
  <si>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</si>
  <si>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</si>
  <si>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</si>
  <si>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</si>
  <si>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</si>
  <si>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</si>
  <si>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</si>
  <si>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</si>
  <si>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</si>
  <si>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</si>
  <si>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</si>
  <si>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</si>
  <si>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</si>
  <si>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</si>
  <si>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</si>
  <si>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</si>
  <si>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</si>
  <si>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</si>
  <si>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</si>
  <si>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</si>
  <si>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</si>
  <si>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</si>
  <si>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</si>
  <si>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</si>
  <si>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</si>
  <si>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</si>
  <si>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</si>
  <si>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</si>
  <si>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</si>
  <si>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</si>
  <si>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</si>
  <si>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</si>
  <si>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</si>
  <si>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</si>
  <si>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</si>
  <si>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</si>
  <si>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</si>
  <si>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</si>
  <si>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</si>
  <si>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</si>
  <si>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</si>
  <si>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</si>
  <si>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</si>
  <si>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</si>
  <si>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</si>
  <si>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</si>
  <si>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</si>
  <si>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</si>
  <si>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</si>
  <si>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</si>
  <si>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</si>
  <si>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</si>
  <si>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</si>
  <si>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</si>
  <si>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</si>
  <si>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</si>
  <si>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</si>
  <si>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</si>
  <si>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</si>
  <si>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</si>
  <si>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</si>
  <si>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</si>
  <si>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</si>
  <si>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</si>
  <si>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</si>
  <si>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</si>
  <si>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</si>
  <si>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</si>
  <si>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</si>
  <si>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</si>
  <si>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</si>
  <si>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</si>
  <si>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</si>
  <si>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</si>
  <si>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</si>
  <si>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</si>
  <si>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</si>
  <si>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</si>
  <si>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</si>
  <si>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</si>
  <si>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</si>
  <si>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</si>
  <si>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</si>
  <si>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</si>
  <si>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</si>
  <si>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</si>
  <si>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</si>
  <si>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</si>
  <si>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</si>
  <si>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</si>
  <si>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</si>
  <si>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</si>
  <si>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</si>
  <si>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</si>
  <si>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</si>
  <si>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</si>
  <si>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</si>
  <si>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</si>
  <si>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</si>
  <si>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</si>
  <si>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</si>
  <si>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</si>
  <si>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</si>
  <si>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</si>
  <si>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</si>
  <si>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</si>
  <si>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</si>
  <si>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</si>
  <si>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</si>
  <si>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</si>
  <si>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</si>
  <si>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</si>
  <si>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</si>
  <si>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</si>
  <si>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</si>
  <si>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</si>
  <si>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</si>
  <si>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</si>
  <si>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</si>
  <si>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</si>
  <si>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</si>
  <si>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</si>
  <si>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</si>
  <si>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</si>
  <si>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</si>
  <si>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</si>
  <si>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</si>
  <si>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</si>
  <si>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</si>
  <si>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</si>
  <si>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</si>
  <si>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</si>
  <si>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</si>
  <si>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</si>
  <si>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</si>
  <si>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</si>
  <si>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</si>
  <si>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</si>
  <si>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</si>
  <si>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</si>
  <si>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</si>
  <si>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</si>
  <si>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</si>
  <si>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</si>
  <si>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</si>
  <si>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</si>
  <si>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</si>
  <si>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</si>
  <si>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</si>
  <si>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</si>
  <si>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</si>
  <si>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</si>
  <si>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</si>
  <si>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</si>
  <si>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</si>
  <si>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</si>
  <si>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</si>
  <si>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</si>
  <si>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</si>
  <si>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</si>
  <si>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</si>
  <si>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</si>
  <si>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</si>
  <si>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</si>
  <si>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</si>
  <si>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</si>
  <si>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</si>
  <si>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</si>
  <si>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</si>
  <si>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</si>
  <si>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</si>
  <si>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</si>
  <si>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</si>
  <si>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</si>
  <si>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</si>
  <si>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</si>
  <si>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</si>
  <si>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</si>
  <si>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</si>
  <si>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</si>
  <si>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</si>
  <si>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</si>
  <si>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</si>
  <si>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</si>
  <si>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</si>
  <si>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</si>
  <si>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</si>
  <si>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</si>
  <si>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</si>
  <si>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</si>
  <si>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</si>
  <si>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</si>
  <si>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</si>
  <si>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</si>
  <si>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</si>
  <si>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</si>
  <si>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</si>
  <si>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</si>
  <si>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</si>
  <si>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</si>
  <si>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</si>
  <si>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</si>
  <si>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</si>
  <si>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</si>
  <si>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</si>
  <si>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</si>
  <si>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</si>
  <si>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</si>
  <si>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</si>
  <si>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</si>
  <si>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</si>
  <si>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</si>
  <si>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</si>
  <si>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</si>
  <si>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</si>
  <si>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</si>
  <si>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</si>
  <si>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</si>
  <si>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</si>
  <si>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</si>
  <si>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</si>
  <si>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</si>
  <si>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</si>
  <si>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</si>
  <si>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</si>
  <si>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</si>
  <si>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</si>
  <si>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</si>
  <si>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</si>
  <si>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</si>
  <si>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</si>
  <si>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</si>
  <si>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</si>
  <si>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</si>
  <si>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</si>
  <si>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</si>
  <si>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</si>
  <si>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</si>
  <si>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</si>
  <si>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</si>
  <si>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</si>
  <si>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</si>
  <si>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</si>
  <si>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</si>
  <si>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</si>
  <si>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</si>
  <si>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</si>
  <si>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</si>
  <si>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</si>
  <si>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</si>
  <si>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</si>
  <si>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</si>
  <si>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</si>
  <si>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</si>
  <si>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</si>
  <si>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</si>
  <si>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</si>
  <si>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</si>
  <si>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</si>
  <si>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</si>
  <si>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</si>
  <si>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</si>
  <si>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</si>
  <si>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</si>
  <si>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</si>
  <si>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</si>
  <si>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</si>
  <si>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</si>
  <si>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</si>
  <si>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</si>
  <si>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</si>
  <si>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</si>
  <si>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</si>
  <si>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</si>
  <si>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</si>
  <si>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</si>
  <si>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</si>
  <si>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</si>
  <si>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</si>
  <si>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</si>
  <si>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</si>
  <si>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</si>
  <si>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</si>
  <si>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</si>
  <si>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</si>
  <si>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</si>
  <si>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</si>
  <si>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</si>
  <si>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</si>
  <si>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</si>
  <si>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</si>
  <si>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</si>
  <si>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</si>
  <si>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</si>
  <si>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</si>
  <si>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</si>
  <si>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</si>
  <si>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</si>
  <si>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</si>
  <si>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</si>
  <si>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</si>
  <si>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</si>
  <si>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</si>
  <si>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</si>
  <si>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</si>
  <si>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</si>
  <si>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</si>
  <si>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</si>
  <si>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</si>
  <si>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</si>
  <si>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</si>
  <si>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</si>
  <si>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</si>
  <si>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</si>
  <si>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</si>
  <si>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</si>
  <si>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</si>
  <si>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</si>
  <si>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</si>
  <si>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</si>
  <si>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</si>
  <si>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</si>
  <si>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</si>
  <si>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</si>
  <si>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</si>
  <si>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</si>
  <si>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</si>
  <si>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</si>
  <si>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</si>
  <si>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</si>
  <si>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</si>
  <si>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</si>
  <si>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</si>
  <si>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</si>
  <si>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</si>
  <si>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</si>
  <si>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</si>
  <si>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</si>
  <si>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</si>
  <si>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</si>
  <si>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</si>
  <si>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</si>
  <si>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</si>
  <si>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</si>
  <si>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</si>
  <si>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</si>
  <si>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</si>
  <si>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</si>
  <si>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</si>
  <si>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</si>
  <si>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</si>
  <si>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</si>
  <si>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</si>
  <si>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</si>
  <si>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</si>
  <si>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</si>
  <si>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</si>
  <si>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</si>
  <si>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</si>
  <si>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</si>
  <si>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</si>
  <si>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</si>
  <si>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</si>
  <si>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</si>
  <si>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</si>
  <si>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</si>
  <si>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</si>
  <si>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</si>
  <si>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</si>
  <si>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</si>
  <si>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</si>
  <si>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</si>
  <si>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</si>
  <si>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</si>
  <si>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</si>
  <si>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</si>
  <si>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</si>
  <si>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</si>
  <si>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</si>
  <si>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</si>
  <si>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</si>
  <si>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</si>
  <si>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</si>
  <si>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</si>
  <si>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</si>
  <si>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</si>
  <si>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</si>
  <si>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</si>
  <si>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</si>
  <si>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</si>
  <si>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</si>
  <si>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</si>
  <si>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</si>
  <si>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</si>
  <si>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</si>
  <si>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</si>
  <si>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</si>
  <si>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</si>
  <si>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</si>
  <si>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</si>
  <si>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</si>
  <si>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</si>
  <si>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</si>
  <si>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</si>
  <si>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</si>
  <si>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</si>
  <si>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</si>
  <si>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</si>
  <si>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</si>
  <si>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</si>
  <si>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</si>
  <si>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</si>
  <si>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</si>
  <si>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</si>
  <si>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</si>
  <si>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</si>
  <si>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</si>
  <si>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</si>
  <si>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</si>
  <si>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</si>
  <si>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</si>
  <si>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</si>
  <si>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</si>
  <si>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</si>
  <si>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</si>
  <si>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</si>
  <si>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</si>
  <si>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</si>
  <si>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</si>
  <si>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</si>
  <si>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</si>
  <si>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</si>
  <si>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</si>
  <si>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</si>
  <si>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</si>
  <si>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</si>
  <si>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</si>
  <si>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</si>
  <si>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</si>
  <si>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</si>
  <si>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</si>
  <si>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</si>
  <si>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</si>
  <si>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</si>
  <si>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</si>
  <si>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</si>
  <si>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</si>
  <si>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</si>
  <si>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</si>
  <si>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</si>
  <si>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</si>
  <si>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</si>
  <si>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</si>
  <si>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</si>
  <si>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</si>
  <si>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</si>
  <si>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</si>
  <si>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</si>
  <si>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</si>
  <si>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</si>
  <si>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</si>
  <si>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</si>
  <si>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</si>
  <si>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</si>
  <si>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</si>
  <si>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</si>
  <si>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</si>
  <si>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</si>
  <si>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31.12.2020</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</si>
  <si>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</si>
  <si>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</si>
  <si>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</si>
  <si>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</si>
  <si>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</si>
  <si>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</si>
  <si>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</si>
  <si>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</si>
  <si>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</si>
  <si>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</si>
  <si>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</si>
  <si>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</si>
  <si>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</si>
  <si>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</si>
  <si>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</si>
  <si>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</si>
  <si>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</si>
  <si>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</si>
  <si>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</si>
  <si>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</si>
  <si>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</si>
  <si>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</si>
  <si>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</si>
  <si>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</si>
  <si>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</si>
  <si>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</si>
  <si>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</si>
  <si>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</si>
  <si>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</si>
  <si>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</si>
  <si>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</si>
  <si>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</si>
  <si>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</si>
  <si>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</si>
  <si>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</si>
  <si>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</si>
  <si>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</si>
  <si>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</si>
  <si>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</si>
  <si>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</si>
  <si>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</si>
  <si>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</si>
  <si>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</si>
  <si>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</si>
  <si>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</si>
  <si>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</si>
  <si>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</si>
  <si>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</si>
  <si>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</si>
  <si>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</si>
  <si>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</si>
  <si>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</si>
  <si>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</si>
  <si>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</si>
  <si>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</si>
  <si>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</si>
  <si>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</si>
  <si>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</si>
  <si>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</si>
  <si>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</si>
  <si>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</si>
  <si>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</si>
  <si>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</si>
  <si>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</si>
  <si>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</si>
  <si>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</si>
  <si>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</si>
  <si>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</si>
  <si>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</si>
  <si>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</si>
  <si>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</si>
  <si>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</si>
  <si>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</si>
  <si>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</si>
  <si>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</si>
  <si>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</si>
  <si>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</si>
  <si>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</si>
  <si>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</si>
  <si>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</si>
  <si>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</si>
  <si>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</si>
  <si>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</si>
  <si>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</si>
  <si>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</si>
  <si>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</si>
  <si>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</si>
  <si>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</si>
  <si>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</si>
  <si>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</si>
  <si>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</si>
  <si>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</si>
  <si>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</si>
  <si>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</si>
  <si>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</si>
  <si>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</si>
  <si>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</si>
  <si>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</si>
  <si>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</si>
  <si>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</si>
  <si>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</si>
  <si>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</si>
  <si>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</si>
  <si>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</si>
  <si>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</si>
  <si>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</si>
  <si>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</si>
  <si>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</si>
  <si>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</si>
  <si>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</si>
  <si>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</si>
  <si>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</si>
  <si>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</si>
  <si>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</si>
  <si>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</si>
  <si>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</si>
  <si>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</si>
  <si>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</si>
  <si>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</si>
  <si>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</si>
  <si>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</si>
  <si>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</si>
  <si>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</si>
  <si>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</si>
  <si>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</si>
  <si>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</si>
  <si>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</si>
  <si>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</si>
  <si>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</si>
  <si>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</si>
  <si>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</si>
  <si>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</si>
  <si>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</si>
  <si>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</si>
  <si>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</si>
  <si>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</si>
  <si>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</si>
  <si>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</si>
  <si>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</si>
  <si>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</si>
  <si>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</si>
  <si>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</si>
  <si>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</si>
  <si>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</si>
  <si>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</si>
  <si>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</si>
  <si>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</si>
  <si>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</si>
  <si>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</si>
  <si>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</si>
  <si>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</si>
  <si>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</si>
  <si>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</si>
  <si>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</si>
  <si>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</si>
  <si>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</si>
  <si>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</si>
  <si>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</si>
  <si>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</si>
  <si>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</si>
  <si>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</si>
  <si>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</si>
  <si>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</si>
  <si>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</si>
  <si>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</si>
  <si>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</si>
  <si>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</si>
  <si>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</si>
  <si>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</si>
  <si>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</si>
  <si>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</si>
  <si>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</si>
  <si>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</si>
  <si>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</si>
  <si>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</si>
  <si>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</si>
  <si>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</si>
  <si>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</si>
  <si>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</si>
  <si>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</si>
  <si>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</si>
  <si>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</si>
  <si>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</si>
  <si>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</si>
  <si>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</si>
  <si>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</si>
  <si>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</si>
  <si>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</si>
  <si>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</si>
  <si>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</si>
  <si>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</si>
  <si>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</si>
  <si>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</si>
  <si>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</si>
  <si>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</si>
  <si>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</si>
  <si>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</si>
  <si>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</si>
  <si>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</si>
  <si>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</si>
  <si>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</si>
  <si>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</si>
  <si>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</si>
  <si>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</si>
  <si>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</si>
  <si>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</si>
  <si>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</si>
  <si>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</si>
  <si>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</si>
  <si>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</si>
  <si>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</si>
  <si>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</si>
  <si>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</si>
  <si>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</si>
  <si>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</si>
  <si>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</si>
  <si>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</si>
  <si>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</si>
  <si>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</si>
  <si>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</si>
  <si>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</si>
  <si>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</si>
  <si>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</si>
  <si>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</si>
  <si>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</si>
  <si>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</si>
  <si>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</si>
  <si>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</si>
  <si>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</si>
  <si>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</si>
  <si>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</si>
  <si>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</si>
  <si>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</si>
  <si>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</si>
  <si>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</si>
  <si>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</si>
  <si>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</si>
  <si>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</si>
  <si>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</si>
  <si>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</si>
  <si>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</si>
  <si>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</si>
  <si>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</si>
  <si>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</si>
  <si>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</si>
  <si>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</si>
  <si>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</si>
  <si>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</si>
  <si>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</si>
  <si>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</si>
  <si>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</si>
  <si>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</si>
  <si>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</si>
  <si>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</si>
  <si>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</si>
  <si>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</si>
  <si>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</si>
  <si>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</si>
  <si>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</si>
  <si>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</si>
  <si>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</si>
  <si>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</si>
  <si>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</si>
  <si>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</si>
  <si>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</si>
  <si>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</si>
  <si>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</si>
  <si>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</si>
  <si>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</si>
  <si>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</si>
  <si>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</si>
  <si>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</si>
  <si>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</si>
  <si>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</si>
  <si>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</si>
  <si>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</si>
  <si>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</si>
  <si>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</si>
  <si>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</si>
  <si>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</si>
  <si>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</si>
  <si>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</si>
  <si>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</si>
  <si>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</si>
  <si>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</si>
  <si>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</si>
  <si>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</si>
  <si>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</si>
  <si>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</si>
  <si>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</si>
  <si>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</si>
  <si>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</si>
  <si>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</si>
  <si>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</si>
  <si>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</si>
  <si>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</si>
  <si>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</si>
  <si>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</si>
  <si>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</si>
  <si>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</si>
  <si>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</si>
  <si>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</si>
  <si>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</si>
  <si>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</si>
  <si>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</si>
  <si>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</si>
  <si>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</si>
  <si>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</si>
  <si>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</si>
  <si>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</si>
  <si>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</si>
  <si>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</si>
  <si>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</si>
  <si>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</si>
  <si>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</si>
  <si>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</si>
  <si>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</si>
  <si>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31351556</t>
  </si>
  <si>
    <t>ООО "ВОЛГОДОНСКАЯ ТЭЦ-1"</t>
  </si>
  <si>
    <t>6143098108</t>
  </si>
  <si>
    <t>614301001</t>
  </si>
  <si>
    <t>28485857</t>
  </si>
  <si>
    <t>ООО "Вавилон-Сервис"</t>
  </si>
  <si>
    <t>6161045243</t>
  </si>
  <si>
    <t>616101001</t>
  </si>
  <si>
    <t>30897159</t>
  </si>
  <si>
    <t>ООО "Волгодонская тепловая генерация"</t>
  </si>
  <si>
    <t>6143088300</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</si>
  <si>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</si>
  <si>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</si>
  <si>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</si>
  <si>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</si>
  <si>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</si>
  <si>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</si>
  <si>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</si>
  <si>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</si>
  <si>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</si>
  <si>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</si>
  <si>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</si>
  <si>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</si>
  <si>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</si>
  <si>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</si>
  <si>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</si>
  <si>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</si>
  <si>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</si>
  <si>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</si>
  <si>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</si>
  <si>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</si>
  <si>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</si>
  <si>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</si>
  <si>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</si>
  <si>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</si>
  <si>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</si>
  <si>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</si>
  <si>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</si>
  <si>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</si>
  <si>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</si>
  <si>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</si>
  <si>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</si>
  <si>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</si>
  <si>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</si>
  <si>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</si>
  <si>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</si>
  <si>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</si>
  <si>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</si>
  <si>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</si>
  <si>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</si>
  <si>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</si>
  <si>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</si>
  <si>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</si>
  <si>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</si>
  <si>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</si>
  <si>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</si>
  <si>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</si>
  <si>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</si>
  <si>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</si>
  <si>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</si>
  <si>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</si>
  <si>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</si>
  <si>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</si>
  <si>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</si>
  <si>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</si>
  <si>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</si>
  <si>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</si>
  <si>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</si>
  <si>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</si>
  <si>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</si>
  <si>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</si>
  <si>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</si>
  <si>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</si>
  <si>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</si>
  <si>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</si>
  <si>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</si>
  <si>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</si>
  <si>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</si>
  <si>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</si>
  <si>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</si>
  <si>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</si>
  <si>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</si>
  <si>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</si>
  <si>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</si>
  <si>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</si>
  <si>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</si>
  <si>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</si>
  <si>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</si>
  <si>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</si>
  <si>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</si>
  <si>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</si>
  <si>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</si>
  <si>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</si>
  <si>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</si>
  <si>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</si>
  <si>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</si>
  <si>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</si>
  <si>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</si>
  <si>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</si>
  <si>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</si>
  <si>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</si>
  <si>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</si>
  <si>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</si>
  <si>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</si>
  <si>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</si>
  <si>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</si>
  <si>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</si>
  <si>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</si>
  <si>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</si>
  <si>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</si>
  <si>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</si>
  <si>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</si>
  <si>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</si>
  <si>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</si>
  <si>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</si>
  <si>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</si>
  <si>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</si>
  <si>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</si>
  <si>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</si>
  <si>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</si>
  <si>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</si>
  <si>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</si>
  <si>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</si>
  <si>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</si>
  <si>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27946538</t>
  </si>
  <si>
    <t>ООО "СпецМонтаж"</t>
  </si>
  <si>
    <t>3528087774</t>
  </si>
  <si>
    <t>352801001</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</si>
  <si>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</si>
  <si>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</si>
  <si>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</si>
  <si>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</si>
  <si>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</si>
  <si>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</si>
  <si>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</si>
  <si>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</si>
  <si>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</si>
  <si>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</si>
  <si>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</si>
  <si>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</si>
  <si>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</si>
  <si>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</si>
  <si>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</si>
  <si>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</si>
  <si>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</si>
  <si>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</si>
  <si>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</si>
  <si>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</si>
  <si>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</si>
  <si>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</si>
  <si>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</si>
  <si>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</si>
  <si>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</si>
  <si>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</si>
  <si>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</si>
  <si>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</si>
  <si>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</si>
  <si>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</si>
  <si>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</si>
  <si>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</si>
  <si>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</si>
  <si>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</si>
  <si>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</si>
  <si>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</si>
  <si>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</si>
  <si>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</si>
  <si>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</si>
  <si>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</si>
  <si>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</si>
  <si>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</si>
  <si>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</si>
  <si>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</si>
  <si>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</si>
  <si>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</si>
  <si>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</si>
  <si>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</si>
  <si>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</si>
  <si>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</si>
  <si>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</si>
  <si>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</si>
  <si>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</si>
  <si>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</si>
  <si>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</si>
  <si>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</si>
  <si>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</si>
  <si>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</si>
  <si>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</si>
  <si>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</si>
  <si>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31337753</t>
  </si>
  <si>
    <t>ООО «Энел Рус Винд Азов»</t>
  </si>
  <si>
    <t>7722851324</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</si>
  <si>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</si>
  <si>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</si>
  <si>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</si>
  <si>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</si>
  <si>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</si>
  <si>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</si>
  <si>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</si>
  <si>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</si>
  <si>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</si>
  <si>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</si>
  <si>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</si>
  <si>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</si>
  <si>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</si>
  <si>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</si>
  <si>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</si>
  <si>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</si>
  <si>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</si>
  <si>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</si>
  <si>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</si>
  <si>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</si>
  <si>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</si>
  <si>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</si>
  <si>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</si>
  <si>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</si>
  <si>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</si>
  <si>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</si>
  <si>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</si>
  <si>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</si>
  <si>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</si>
  <si>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</si>
  <si>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</si>
  <si>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</si>
  <si>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</si>
  <si>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</si>
  <si>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</si>
  <si>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</si>
  <si>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</si>
  <si>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</si>
  <si>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</si>
  <si>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</si>
  <si>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</si>
  <si>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</si>
  <si>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</si>
  <si>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</si>
  <si>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</si>
  <si>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</si>
  <si>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</si>
  <si>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</si>
  <si>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</si>
  <si>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</si>
  <si>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</si>
  <si>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</si>
  <si>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</si>
  <si>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</si>
  <si>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</si>
  <si>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</si>
  <si>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</si>
  <si>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</si>
  <si>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</si>
  <si>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</si>
  <si>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</si>
  <si>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</si>
  <si>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</si>
  <si>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</si>
  <si>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</si>
  <si>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</si>
  <si>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</si>
  <si>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</si>
  <si>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</si>
  <si>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</si>
  <si>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</si>
  <si>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</si>
  <si>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</si>
  <si>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</si>
  <si>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</si>
  <si>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</si>
  <si>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</si>
  <si>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</si>
  <si>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производственное отделение "Южные электрические сети" филиала ПАО "МРСК Юга" - "Ростовэнерго"</t>
  </si>
  <si>
    <t>614032001</t>
  </si>
  <si>
    <t>WARM</t>
  </si>
  <si>
    <t>Региональная служба по тарифам Ростовской области</t>
  </si>
  <si>
    <t>26.11.2019</t>
  </si>
  <si>
    <t>Сохранение файла резервной копии: C:\Users\Елена\Desktop\ЕИАС раскрытие информации\2020 год\FAS.JKH.OPEN.INFO.PRICE.WARM ГОРОД тепло 2020.BKP..xlsm</t>
  </si>
  <si>
    <t>Резервная копия создана: C:\Users\Елена\Desktop\ЕИАС раскрытие информации\2020 год\FAS.JKH.OPEN.INFO.PRICE.WARM ГОРОД тепло 2020.BKP..xlsm</t>
  </si>
  <si>
    <t>Создание книги для установки обновлений...</t>
  </si>
  <si>
    <t>Файл обновления загружен: C:\Users\Елена\Desktop\ЕИАС раскрытие информации\2020 год\UPDATE.FAS.JKH.OPEN.INFO.PRICE.WARM.TO.1.0.2.46.xls</t>
  </si>
  <si>
    <t>население и приравненные категории</t>
  </si>
  <si>
    <t>Обновление завершилось удачно! Шаблон FAS.JKH.OPEN.INFO.PRICE.WARM ГОРОД тепло 2020.xlsm сохранен под именем 'FAS.JKH.OPEN.INFO.PRICE.WARM ГОРОД тепло 2020(v1.0.2).xlsm'</t>
  </si>
  <si>
    <t>Нет доступных обновлений для отчёта с кодом FAS.JKH.OPEN.INFO.PRICE.WARM!</t>
  </si>
  <si>
    <t>официальный портал правовой информации Ростовской области "Право"</t>
  </si>
  <si>
    <t>346350, Россия, Ростовская обл., г. Красный Сулин, ул. Металлургов, 4а</t>
  </si>
  <si>
    <t>Ефименко Сергей Юрьевич</t>
  </si>
  <si>
    <t>Еремеева Елена Викторовна</t>
  </si>
  <si>
    <t>начальник ПЭО</t>
  </si>
  <si>
    <t>8 (863-67) 5-36-49</t>
  </si>
  <si>
    <t>teplosulin@mail.ru</t>
  </si>
  <si>
    <t>О</t>
  </si>
  <si>
    <t>тариф на тепловую энергию, поставляемую потребителям, другим теплоснабжающим организациям Красносулинского района, на 2020 год</t>
  </si>
  <si>
    <t>Красносулинский район, Красносулинский район (60626000); РАЙОННЫЕ УГОЛЬНЫЕ КОТЕЛЬНЫЕ</t>
  </si>
  <si>
    <t>Красносулинский район, Красносулинское городское поселение (60626101); ГОРОДСКИЕ ГАЗОВЫЕ КОТЕЛЬНЫЕ</t>
  </si>
  <si>
    <t>Красносулинский район, Красносулинское городское поселение (60626101); БМК, ул. Центральная, 1б</t>
  </si>
  <si>
    <t>56/11, 56/12, 56/13</t>
  </si>
  <si>
    <t>13.2</t>
  </si>
  <si>
    <t>тариф на тепловую энергию, поставляемую потребителям, другим теплоснабжающим организациям города Красный Сулин, на 2020 год</t>
  </si>
  <si>
    <t>13.3</t>
  </si>
  <si>
    <t>тариф на тепловую энергию, поставляюмую от источника теплоснабжения, расположенного по адресу: ул. Центральная, 1б, г. Красный Сулин, потребителям, другим теплоснабжающим организациям Красносулинского района, на 2020 год</t>
  </si>
  <si>
    <t>30.06.2020</t>
  </si>
  <si>
    <t>01.07.2020</t>
  </si>
  <si>
    <t>31367096</t>
  </si>
  <si>
    <t>ООО "Донтеплоэнерго"</t>
  </si>
  <si>
    <t>6149020281</t>
  </si>
  <si>
    <t>01-01-2019 00:00:00</t>
  </si>
  <si>
    <t>09.01.2020 16:10:16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</si>
</sst>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4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10" fillId="0" borderId="5" xfId="3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69</xdr:row>
      <xdr:rowOff>0</xdr:rowOff>
    </xdr:from>
    <xdr:to>
      <xdr:col>28</xdr:col>
      <xdr:colOff>228600</xdr:colOff>
      <xdr:row>69</xdr:row>
      <xdr:rowOff>190500</xdr:rowOff>
    </xdr:to>
    <xdr:grpSp>
      <xdr:nvGrpSpPr>
        <xdr:cNvPr id="4" name="shCalendar" hidden="1"/>
        <xdr:cNvGrpSpPr>
          <a:grpSpLocks/>
        </xdr:cNvGrpSpPr>
      </xdr:nvGrpSpPr>
      <xdr:grpSpPr bwMode="auto">
        <a:xfrm>
          <a:off x="12763500" y="217741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37</xdr:row>
      <xdr:rowOff>2</xdr:rowOff>
    </xdr:from>
    <xdr:to>
      <xdr:col>4</xdr:col>
      <xdr:colOff>3343276</xdr:colOff>
      <xdr:row>38</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16" t="s">
        <v>491</v>
      </c>
      <c r="G2" s="1217"/>
      <c r="H2" s="1218"/>
      <c r="I2" s="435"/>
    </row>
    <row r="3" spans="1:20" ht="3" customHeight="1"/>
    <row r="4" spans="1:20" s="190" customFormat="1" ht="11.25">
      <c r="A4" s="213"/>
      <c r="B4" s="213"/>
      <c r="C4" s="213"/>
      <c r="D4" s="213"/>
      <c r="F4" s="1161" t="s">
        <v>454</v>
      </c>
      <c r="G4" s="1161"/>
      <c r="H4" s="1161"/>
      <c r="I4" s="1219"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9"/>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03.12.2019</v>
      </c>
      <c r="I7" s="196" t="s">
        <v>493</v>
      </c>
      <c r="J7" s="333"/>
      <c r="K7" s="213"/>
      <c r="L7" s="213"/>
      <c r="M7" s="213"/>
      <c r="N7" s="213"/>
      <c r="O7" s="213"/>
      <c r="P7" s="213"/>
      <c r="Q7" s="213"/>
      <c r="R7" s="213"/>
      <c r="S7" s="213"/>
      <c r="T7" s="213"/>
    </row>
    <row r="8" spans="1:20" s="190" customFormat="1" ht="45">
      <c r="A8" s="1220">
        <v>1</v>
      </c>
      <c r="B8" s="213"/>
      <c r="C8" s="213"/>
      <c r="D8" s="213"/>
      <c r="F8" s="334" t="e">
        <f ca="1">"2." &amp;mergeValue(A8)</f>
        <v>#NAME?</v>
      </c>
      <c r="G8" s="416" t="s">
        <v>494</v>
      </c>
      <c r="H8" s="316"/>
      <c r="I8" s="196" t="s">
        <v>589</v>
      </c>
      <c r="J8" s="333"/>
      <c r="K8" s="213"/>
      <c r="L8" s="213"/>
      <c r="M8" s="213"/>
      <c r="N8" s="213"/>
      <c r="O8" s="213"/>
      <c r="P8" s="213"/>
      <c r="Q8" s="213"/>
      <c r="R8" s="213"/>
      <c r="S8" s="213"/>
      <c r="T8" s="213"/>
    </row>
    <row r="9" spans="1:20" s="190" customFormat="1" ht="22.5">
      <c r="A9" s="1220"/>
      <c r="B9" s="213"/>
      <c r="C9" s="213"/>
      <c r="D9" s="213"/>
      <c r="F9" s="334" t="e">
        <f ca="1">"3." &amp;mergeValue(A9)</f>
        <v>#NAME?</v>
      </c>
      <c r="G9" s="416" t="s">
        <v>495</v>
      </c>
      <c r="H9" s="316"/>
      <c r="I9" s="196" t="s">
        <v>587</v>
      </c>
      <c r="J9" s="333"/>
      <c r="K9" s="213"/>
      <c r="L9" s="213"/>
      <c r="M9" s="213"/>
      <c r="N9" s="213"/>
      <c r="O9" s="213"/>
      <c r="P9" s="213"/>
      <c r="Q9" s="213"/>
      <c r="R9" s="213"/>
      <c r="S9" s="213"/>
      <c r="T9" s="213"/>
    </row>
    <row r="10" spans="1:20" s="190" customFormat="1" ht="22.5">
      <c r="A10" s="1220"/>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20"/>
      <c r="B11" s="1220">
        <v>1</v>
      </c>
      <c r="C11" s="343"/>
      <c r="D11" s="343"/>
      <c r="F11" s="334" t="e">
        <f ca="1">"4."&amp;mergeValue(A11) &amp;"."&amp;mergeValue(B11)</f>
        <v>#NAME?</v>
      </c>
      <c r="G11" s="323" t="s">
        <v>591</v>
      </c>
      <c r="H11" s="316" t="str">
        <f>IF(region_name="","",region_name)</f>
        <v>Ростовская область</v>
      </c>
      <c r="I11" s="196" t="s">
        <v>499</v>
      </c>
      <c r="J11" s="333"/>
      <c r="K11" s="213"/>
      <c r="L11" s="213"/>
      <c r="M11" s="213"/>
      <c r="N11" s="213"/>
      <c r="O11" s="213"/>
      <c r="P11" s="213"/>
      <c r="Q11" s="213"/>
      <c r="R11" s="213"/>
      <c r="S11" s="213"/>
      <c r="T11" s="213"/>
    </row>
    <row r="12" spans="1:20" s="190" customFormat="1" ht="22.5">
      <c r="A12" s="1220"/>
      <c r="B12" s="1220"/>
      <c r="C12" s="1220">
        <v>1</v>
      </c>
      <c r="D12" s="343"/>
      <c r="F12" s="334" t="e">
        <f ca="1">"4."&amp;mergeValue(A12) &amp;"."&amp;mergeValue(B12)&amp;"."&amp;mergeValue(C12)</f>
        <v>#NAME?</v>
      </c>
      <c r="G12" s="340" t="s">
        <v>497</v>
      </c>
      <c r="H12" s="316"/>
      <c r="I12" s="196" t="s">
        <v>500</v>
      </c>
      <c r="J12" s="333"/>
      <c r="K12" s="213"/>
      <c r="L12" s="213"/>
      <c r="M12" s="213"/>
      <c r="N12" s="213"/>
      <c r="O12" s="213"/>
      <c r="P12" s="213"/>
      <c r="Q12" s="213"/>
      <c r="R12" s="213"/>
      <c r="S12" s="213"/>
      <c r="T12" s="213"/>
    </row>
    <row r="13" spans="1:20" s="190" customFormat="1" ht="39" customHeight="1">
      <c r="A13" s="1220"/>
      <c r="B13" s="1220"/>
      <c r="C13" s="1220"/>
      <c r="D13" s="343">
        <v>1</v>
      </c>
      <c r="F13" s="334" t="e">
        <f ca="1">"4."&amp;mergeValue(A13) &amp;"."&amp;mergeValue(B13)&amp;"."&amp;mergeValue(C13)&amp;"."&amp;mergeValue(D13)</f>
        <v>#NAME?</v>
      </c>
      <c r="G13" s="419" t="s">
        <v>498</v>
      </c>
      <c r="H13" s="316"/>
      <c r="I13" s="1221" t="s">
        <v>590</v>
      </c>
      <c r="J13" s="333"/>
      <c r="K13" s="213"/>
      <c r="L13" s="213"/>
      <c r="M13" s="213"/>
      <c r="N13" s="213"/>
      <c r="O13" s="213"/>
      <c r="P13" s="213"/>
      <c r="Q13" s="213"/>
      <c r="R13" s="213"/>
      <c r="S13" s="213"/>
      <c r="T13" s="213"/>
    </row>
    <row r="14" spans="1:20" s="190" customFormat="1" ht="18.75">
      <c r="A14" s="1220"/>
      <c r="B14" s="1220"/>
      <c r="C14" s="1220"/>
      <c r="D14" s="343"/>
      <c r="F14" s="337"/>
      <c r="G14" s="150" t="s">
        <v>4</v>
      </c>
      <c r="H14" s="342"/>
      <c r="I14" s="1221"/>
      <c r="J14" s="333"/>
      <c r="K14" s="213"/>
      <c r="L14" s="213"/>
      <c r="M14" s="213"/>
      <c r="N14" s="213"/>
      <c r="O14" s="213"/>
      <c r="P14" s="213"/>
      <c r="Q14" s="213"/>
      <c r="R14" s="213"/>
      <c r="S14" s="213"/>
      <c r="T14" s="213"/>
    </row>
    <row r="15" spans="1:20" s="190" customFormat="1" ht="18.75">
      <c r="A15" s="1220"/>
      <c r="B15" s="1220"/>
      <c r="C15" s="343"/>
      <c r="D15" s="343"/>
      <c r="F15" s="420"/>
      <c r="G15" s="195" t="s">
        <v>403</v>
      </c>
      <c r="H15" s="421"/>
      <c r="I15" s="422"/>
      <c r="J15" s="333"/>
      <c r="K15" s="213"/>
      <c r="L15" s="213"/>
      <c r="M15" s="213"/>
      <c r="N15" s="213"/>
      <c r="O15" s="213"/>
      <c r="P15" s="213"/>
      <c r="Q15" s="213"/>
      <c r="R15" s="213"/>
      <c r="S15" s="213"/>
      <c r="T15" s="213"/>
    </row>
    <row r="16" spans="1:20" s="190" customFormat="1" ht="18.75">
      <c r="A16" s="1220"/>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15" t="s">
        <v>592</v>
      </c>
      <c r="H19" s="1215"/>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48" t="s">
        <v>630</v>
      </c>
      <c r="M5" s="1248"/>
      <c r="N5" s="1248"/>
      <c r="O5" s="1248"/>
      <c r="P5" s="1248"/>
      <c r="Q5" s="1248"/>
      <c r="R5" s="1248"/>
      <c r="S5" s="1248"/>
      <c r="T5" s="1248"/>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5" t="str">
        <f>IF(NameOrPr_ch="",IF(NameOrPr="","",NameOrPr),NameOrPr_ch)</f>
        <v>Региональная служба по тарифам Ростовской области</v>
      </c>
      <c r="P7" s="1225"/>
      <c r="Q7" s="1225"/>
      <c r="R7" s="1225"/>
      <c r="S7" s="1225"/>
      <c r="T7" s="1225"/>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25" t="str">
        <f>IF(datePr_ch="",IF(datePr="","",datePr),datePr_ch)</f>
        <v>26.11.2019</v>
      </c>
      <c r="P8" s="1225"/>
      <c r="Q8" s="1225"/>
      <c r="R8" s="1225"/>
      <c r="S8" s="1225"/>
      <c r="T8" s="1225"/>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25" t="str">
        <f>IF(numberPr_ch="",IF(numberPr="","",numberPr),numberPr_ch)</f>
        <v>56/11, 56/12, 56/13</v>
      </c>
      <c r="P9" s="1225"/>
      <c r="Q9" s="1225"/>
      <c r="R9" s="1225"/>
      <c r="S9" s="1225"/>
      <c r="T9" s="1225"/>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5" t="str">
        <f>IF(IstPub_ch="",IF(IstPub="","",IstPub),IstPub_ch)</f>
        <v>официальный портал правовой информации Ростовской области "Право"</v>
      </c>
      <c r="P10" s="1225"/>
      <c r="Q10" s="1225"/>
      <c r="R10" s="1225"/>
      <c r="S10" s="1225"/>
      <c r="T10" s="1225"/>
      <c r="U10" s="583"/>
      <c r="V10" s="583"/>
      <c r="W10" s="520"/>
      <c r="X10" s="591"/>
      <c r="Y10" s="591"/>
      <c r="Z10" s="591"/>
      <c r="AA10" s="591"/>
      <c r="AB10" s="591"/>
      <c r="AC10" s="591"/>
    </row>
    <row r="11" spans="1:29" s="571" customFormat="1" ht="11.25" hidden="1">
      <c r="A11" s="591"/>
      <c r="B11" s="591"/>
      <c r="C11" s="591"/>
      <c r="D11" s="591"/>
      <c r="E11" s="591"/>
      <c r="F11" s="591"/>
      <c r="G11" s="591"/>
      <c r="H11" s="591"/>
      <c r="L11" s="1249"/>
      <c r="M11" s="1249"/>
      <c r="N11" s="567"/>
      <c r="O11" s="583"/>
      <c r="P11" s="583"/>
      <c r="Q11" s="583"/>
      <c r="R11" s="583"/>
      <c r="S11" s="583"/>
      <c r="T11" s="583"/>
      <c r="U11" s="589" t="s">
        <v>373</v>
      </c>
      <c r="X11" s="591"/>
      <c r="Y11" s="591"/>
      <c r="Z11" s="591"/>
      <c r="AA11" s="591"/>
      <c r="AB11" s="591"/>
      <c r="AC11" s="591"/>
    </row>
    <row r="12" spans="1:29">
      <c r="J12" s="530"/>
      <c r="K12" s="530"/>
      <c r="L12" s="525"/>
      <c r="M12" s="525"/>
      <c r="N12" s="503"/>
      <c r="O12" s="1226"/>
      <c r="P12" s="1226"/>
      <c r="Q12" s="1226"/>
      <c r="R12" s="1226"/>
      <c r="S12" s="1226"/>
      <c r="T12" s="1226"/>
      <c r="U12" s="1226"/>
    </row>
    <row r="13" spans="1:29">
      <c r="J13" s="530"/>
      <c r="K13" s="530"/>
      <c r="L13" s="1161" t="s">
        <v>454</v>
      </c>
      <c r="M13" s="1161"/>
      <c r="N13" s="1161"/>
      <c r="O13" s="1161"/>
      <c r="P13" s="1161"/>
      <c r="Q13" s="1161"/>
      <c r="R13" s="1161"/>
      <c r="S13" s="1161"/>
      <c r="T13" s="1161"/>
      <c r="U13" s="1161"/>
      <c r="V13" s="1161"/>
      <c r="W13" s="1161" t="s">
        <v>455</v>
      </c>
    </row>
    <row r="14" spans="1:29" ht="14.25" customHeight="1">
      <c r="J14" s="530"/>
      <c r="K14" s="530"/>
      <c r="L14" s="1232" t="s">
        <v>92</v>
      </c>
      <c r="M14" s="1232" t="s">
        <v>638</v>
      </c>
      <c r="N14" s="662"/>
      <c r="O14" s="1233" t="s">
        <v>640</v>
      </c>
      <c r="P14" s="1234"/>
      <c r="Q14" s="1234"/>
      <c r="R14" s="1234"/>
      <c r="S14" s="1234"/>
      <c r="T14" s="1235"/>
      <c r="U14" s="1243" t="s">
        <v>341</v>
      </c>
      <c r="V14" s="1229" t="s">
        <v>275</v>
      </c>
      <c r="W14" s="1161"/>
    </row>
    <row r="15" spans="1:29" ht="14.25" customHeight="1">
      <c r="J15" s="530"/>
      <c r="K15" s="530"/>
      <c r="L15" s="1232"/>
      <c r="M15" s="1232"/>
      <c r="N15" s="663"/>
      <c r="O15" s="1238" t="s">
        <v>604</v>
      </c>
      <c r="P15" s="1236" t="s">
        <v>271</v>
      </c>
      <c r="Q15" s="1237"/>
      <c r="R15" s="1240" t="s">
        <v>653</v>
      </c>
      <c r="S15" s="1241"/>
      <c r="T15" s="1242"/>
      <c r="U15" s="1244"/>
      <c r="V15" s="1230"/>
      <c r="W15" s="1161"/>
    </row>
    <row r="16" spans="1:29" ht="33.75" customHeight="1">
      <c r="J16" s="530"/>
      <c r="K16" s="530"/>
      <c r="L16" s="1232"/>
      <c r="M16" s="1232"/>
      <c r="N16" s="664"/>
      <c r="O16" s="1239"/>
      <c r="P16" s="536" t="s">
        <v>605</v>
      </c>
      <c r="Q16" s="536" t="s">
        <v>6</v>
      </c>
      <c r="R16" s="537" t="s">
        <v>274</v>
      </c>
      <c r="S16" s="1227" t="s">
        <v>273</v>
      </c>
      <c r="T16" s="1228"/>
      <c r="U16" s="1245"/>
      <c r="V16" s="1231"/>
      <c r="W16" s="1161"/>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50">
        <f ca="1">OFFSET(S17,0,-1)+1</f>
        <v>7</v>
      </c>
      <c r="T17" s="1250"/>
      <c r="U17" s="649">
        <f ca="1">OFFSET(U17,0,-2)+1</f>
        <v>8</v>
      </c>
      <c r="V17" s="650">
        <f ca="1">OFFSET(V17,0,-1)</f>
        <v>8</v>
      </c>
      <c r="W17" s="649">
        <f ca="1">OFFSET(W17,0,-1)+1</f>
        <v>9</v>
      </c>
    </row>
    <row r="18" spans="1:29" ht="22.5">
      <c r="A18" s="1251">
        <v>1</v>
      </c>
      <c r="B18" s="866"/>
      <c r="C18" s="866"/>
      <c r="D18" s="866"/>
      <c r="E18" s="867"/>
      <c r="F18" s="868"/>
      <c r="G18" s="868"/>
      <c r="H18" s="868"/>
      <c r="I18" s="869"/>
      <c r="J18" s="864"/>
      <c r="K18" s="871"/>
      <c r="L18" s="594" t="e">
        <f ca="1">mergeValue(A18)</f>
        <v>#NAME?</v>
      </c>
      <c r="M18" s="642" t="s">
        <v>20</v>
      </c>
      <c r="N18" s="647"/>
      <c r="O18" s="1252"/>
      <c r="P18" s="1252"/>
      <c r="Q18" s="1252"/>
      <c r="R18" s="1252"/>
      <c r="S18" s="1252"/>
      <c r="T18" s="1252"/>
      <c r="U18" s="1252"/>
      <c r="V18" s="1252"/>
      <c r="W18" s="631" t="s">
        <v>476</v>
      </c>
      <c r="Y18" s="590"/>
      <c r="Z18" s="590" t="str">
        <f t="shared" ref="Z18:Z31" si="0">IF(M18="","",M18 )</f>
        <v>Наименование тарифа</v>
      </c>
      <c r="AA18" s="590"/>
      <c r="AB18" s="590"/>
      <c r="AC18" s="590"/>
    </row>
    <row r="19" spans="1:29" ht="22.5">
      <c r="A19" s="1251"/>
      <c r="B19" s="1251">
        <v>1</v>
      </c>
      <c r="C19" s="866"/>
      <c r="D19" s="866"/>
      <c r="E19" s="868"/>
      <c r="F19" s="868"/>
      <c r="G19" s="868"/>
      <c r="H19" s="868"/>
      <c r="I19" s="863"/>
      <c r="J19" s="862"/>
      <c r="K19" s="865"/>
      <c r="L19" s="594" t="e">
        <f ca="1">mergeValue(A19) &amp;"."&amp; mergeValue(B19)</f>
        <v>#NAME?</v>
      </c>
      <c r="M19" s="547" t="s">
        <v>16</v>
      </c>
      <c r="N19" s="647"/>
      <c r="O19" s="1252"/>
      <c r="P19" s="1252"/>
      <c r="Q19" s="1252"/>
      <c r="R19" s="1252"/>
      <c r="S19" s="1252"/>
      <c r="T19" s="1252"/>
      <c r="U19" s="1252"/>
      <c r="V19" s="1252"/>
      <c r="W19" s="631" t="s">
        <v>477</v>
      </c>
      <c r="Y19" s="590"/>
      <c r="Z19" s="590" t="str">
        <f t="shared" si="0"/>
        <v>Территория действия тарифа</v>
      </c>
      <c r="AA19" s="590"/>
      <c r="AB19" s="590"/>
      <c r="AC19" s="590"/>
    </row>
    <row r="20" spans="1:29" ht="22.5">
      <c r="A20" s="1251"/>
      <c r="B20" s="1251"/>
      <c r="C20" s="1251">
        <v>1</v>
      </c>
      <c r="D20" s="866"/>
      <c r="E20" s="868"/>
      <c r="F20" s="868"/>
      <c r="G20" s="868"/>
      <c r="H20" s="868"/>
      <c r="I20" s="870"/>
      <c r="J20" s="862"/>
      <c r="K20" s="865"/>
      <c r="L20" s="594" t="e">
        <f ca="1">mergeValue(A20) &amp;"."&amp; mergeValue(B20)&amp;"."&amp; mergeValue(C20)</f>
        <v>#NAME?</v>
      </c>
      <c r="M20" s="548" t="s">
        <v>7</v>
      </c>
      <c r="N20" s="647"/>
      <c r="O20" s="1252"/>
      <c r="P20" s="1252"/>
      <c r="Q20" s="1252"/>
      <c r="R20" s="1252"/>
      <c r="S20" s="1252"/>
      <c r="T20" s="1252"/>
      <c r="U20" s="1252"/>
      <c r="V20" s="1252"/>
      <c r="W20" s="631" t="s">
        <v>632</v>
      </c>
      <c r="Y20" s="590"/>
      <c r="Z20" s="590" t="str">
        <f t="shared" si="0"/>
        <v xml:space="preserve">Наименование системы теплоснабжения </v>
      </c>
      <c r="AA20" s="590"/>
      <c r="AB20" s="590"/>
      <c r="AC20" s="590"/>
    </row>
    <row r="21" spans="1:29" ht="22.5">
      <c r="A21" s="1251"/>
      <c r="B21" s="1251"/>
      <c r="C21" s="1251"/>
      <c r="D21" s="1251">
        <v>1</v>
      </c>
      <c r="E21" s="868"/>
      <c r="F21" s="868"/>
      <c r="G21" s="868"/>
      <c r="H21" s="868"/>
      <c r="I21" s="870"/>
      <c r="J21" s="862"/>
      <c r="K21" s="865"/>
      <c r="L21" s="594" t="e">
        <f ca="1">mergeValue(A21) &amp;"."&amp; mergeValue(B21)&amp;"."&amp; mergeValue(C21)&amp;"."&amp; mergeValue(D21)</f>
        <v>#NAME?</v>
      </c>
      <c r="M21" s="549" t="s">
        <v>22</v>
      </c>
      <c r="N21" s="647"/>
      <c r="O21" s="1252"/>
      <c r="P21" s="1252"/>
      <c r="Q21" s="1252"/>
      <c r="R21" s="1252"/>
      <c r="S21" s="1252"/>
      <c r="T21" s="1252"/>
      <c r="U21" s="1252"/>
      <c r="V21" s="1252"/>
      <c r="W21" s="631" t="s">
        <v>633</v>
      </c>
      <c r="Y21" s="590"/>
      <c r="Z21" s="590" t="str">
        <f t="shared" si="0"/>
        <v xml:space="preserve">Источник тепловой энергии  </v>
      </c>
      <c r="AA21" s="590"/>
      <c r="AB21" s="590"/>
      <c r="AC21" s="590"/>
    </row>
    <row r="22" spans="1:29" ht="101.25">
      <c r="A22" s="1251"/>
      <c r="B22" s="1251"/>
      <c r="C22" s="1251"/>
      <c r="D22" s="1251"/>
      <c r="E22" s="1251">
        <v>1</v>
      </c>
      <c r="F22" s="868"/>
      <c r="G22" s="868"/>
      <c r="H22" s="866">
        <v>1</v>
      </c>
      <c r="I22" s="1251">
        <v>1</v>
      </c>
      <c r="J22" s="868"/>
      <c r="K22" s="873"/>
      <c r="L22" s="594" t="e">
        <f ca="1">mergeValue(A22) &amp;"."&amp; mergeValue(B22)&amp;"."&amp; mergeValue(C22)&amp;"."&amp; mergeValue(D22)&amp;"."&amp; mergeValue(E22)</f>
        <v>#NAME?</v>
      </c>
      <c r="M22" s="555" t="s">
        <v>9</v>
      </c>
      <c r="N22" s="647"/>
      <c r="O22" s="1253"/>
      <c r="P22" s="1253"/>
      <c r="Q22" s="1253"/>
      <c r="R22" s="1253"/>
      <c r="S22" s="1253"/>
      <c r="T22" s="1253"/>
      <c r="U22" s="1253"/>
      <c r="V22" s="1253"/>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51"/>
      <c r="B23" s="1251"/>
      <c r="C23" s="1251"/>
      <c r="D23" s="1251"/>
      <c r="E23" s="1251"/>
      <c r="F23" s="1251">
        <v>1</v>
      </c>
      <c r="G23" s="866"/>
      <c r="H23" s="866"/>
      <c r="I23" s="1251"/>
      <c r="J23" s="1251">
        <v>1</v>
      </c>
      <c r="K23" s="874"/>
      <c r="L23" s="594" t="e">
        <f ca="1">mergeValue(A23) &amp;"."&amp; mergeValue(B23)&amp;"."&amp; mergeValue(C23)&amp;"."&amp; mergeValue(D23)&amp;"."&amp; mergeValue(E23)&amp;"."&amp; mergeValue(F23)</f>
        <v>#NAME?</v>
      </c>
      <c r="M23" s="556" t="s">
        <v>10</v>
      </c>
      <c r="N23" s="647"/>
      <c r="O23" s="1254"/>
      <c r="P23" s="1255"/>
      <c r="Q23" s="1255"/>
      <c r="R23" s="1255"/>
      <c r="S23" s="1255"/>
      <c r="T23" s="1255"/>
      <c r="U23" s="1255"/>
      <c r="V23" s="1256"/>
      <c r="W23" s="631" t="s">
        <v>635</v>
      </c>
      <c r="Y23" s="590"/>
      <c r="Z23" s="590" t="str">
        <f t="shared" si="0"/>
        <v>Группа потребителей</v>
      </c>
      <c r="AA23" s="590"/>
      <c r="AB23" s="590"/>
      <c r="AC23" s="590"/>
    </row>
    <row r="24" spans="1:29" ht="189" customHeight="1">
      <c r="A24" s="1251"/>
      <c r="B24" s="1251"/>
      <c r="C24" s="1251"/>
      <c r="D24" s="1251"/>
      <c r="E24" s="1251"/>
      <c r="F24" s="1251"/>
      <c r="G24" s="866">
        <v>1</v>
      </c>
      <c r="H24" s="866"/>
      <c r="I24" s="1251"/>
      <c r="J24" s="1251"/>
      <c r="K24" s="874">
        <v>1</v>
      </c>
      <c r="L24" s="594" t="e">
        <f ca="1">mergeValue(A24) &amp;"."&amp; mergeValue(B24)&amp;"."&amp; mergeValue(C24)&amp;"."&amp; mergeValue(D24)&amp;"."&amp; mergeValue(E24)&amp;"."&amp; mergeValue(F24)&amp;"."&amp; mergeValue(G24)</f>
        <v>#NAME?</v>
      </c>
      <c r="M24" s="1070"/>
      <c r="N24" s="647"/>
      <c r="O24" s="563"/>
      <c r="P24" s="563"/>
      <c r="Q24" s="1095"/>
      <c r="R24" s="1246"/>
      <c r="S24" s="1247" t="s">
        <v>84</v>
      </c>
      <c r="T24" s="1246"/>
      <c r="U24" s="1247" t="s">
        <v>85</v>
      </c>
      <c r="V24" s="563"/>
      <c r="W24" s="1222" t="s">
        <v>654</v>
      </c>
      <c r="X24" s="586" t="e">
        <f ca="1">strCheckDate(O25:V25)</f>
        <v>#NAME?</v>
      </c>
      <c r="Y24" s="590"/>
      <c r="Z24" s="590" t="str">
        <f t="shared" si="0"/>
        <v/>
      </c>
      <c r="AA24" s="590"/>
      <c r="AB24" s="590"/>
      <c r="AC24" s="590"/>
    </row>
    <row r="25" spans="1:29" ht="11.25" hidden="1" customHeight="1">
      <c r="A25" s="1251"/>
      <c r="B25" s="1251"/>
      <c r="C25" s="1251"/>
      <c r="D25" s="1251"/>
      <c r="E25" s="1251"/>
      <c r="F25" s="1251"/>
      <c r="G25" s="866"/>
      <c r="H25" s="866"/>
      <c r="I25" s="1251"/>
      <c r="J25" s="1251"/>
      <c r="K25" s="874"/>
      <c r="L25" s="601"/>
      <c r="M25" s="647"/>
      <c r="N25" s="647"/>
      <c r="O25" s="563"/>
      <c r="P25" s="563"/>
      <c r="Q25" s="585" t="str">
        <f>R24 &amp; "-" &amp; T24</f>
        <v>-</v>
      </c>
      <c r="R25" s="1246"/>
      <c r="S25" s="1247"/>
      <c r="T25" s="1246"/>
      <c r="U25" s="1247"/>
      <c r="V25" s="563"/>
      <c r="W25" s="1223"/>
      <c r="Y25" s="590"/>
      <c r="Z25" s="590" t="str">
        <f t="shared" si="0"/>
        <v/>
      </c>
      <c r="AA25" s="590"/>
      <c r="AB25" s="590"/>
      <c r="AC25" s="590"/>
    </row>
    <row r="26" spans="1:29" ht="15" customHeight="1">
      <c r="A26" s="1251"/>
      <c r="B26" s="1251"/>
      <c r="C26" s="1251"/>
      <c r="D26" s="1251"/>
      <c r="E26" s="1251"/>
      <c r="F26" s="1251"/>
      <c r="G26" s="868"/>
      <c r="H26" s="866"/>
      <c r="I26" s="1251"/>
      <c r="J26" s="1251"/>
      <c r="K26" s="873"/>
      <c r="L26" s="539"/>
      <c r="M26" s="558" t="s">
        <v>25</v>
      </c>
      <c r="N26" s="565"/>
      <c r="O26" s="565"/>
      <c r="P26" s="565"/>
      <c r="Q26" s="565"/>
      <c r="R26" s="565"/>
      <c r="S26" s="565"/>
      <c r="T26" s="565"/>
      <c r="U26" s="565"/>
      <c r="V26" s="561"/>
      <c r="W26" s="1224"/>
      <c r="Y26" s="590"/>
      <c r="Z26" s="590" t="str">
        <f t="shared" si="0"/>
        <v>Добавить вид теплоносителя (параметры теплоносителя)</v>
      </c>
      <c r="AA26" s="590"/>
      <c r="AB26" s="590"/>
      <c r="AC26" s="590"/>
    </row>
    <row r="27" spans="1:29" ht="15" customHeight="1">
      <c r="A27" s="1251"/>
      <c r="B27" s="1251"/>
      <c r="C27" s="1251"/>
      <c r="D27" s="1251"/>
      <c r="E27" s="1251"/>
      <c r="F27" s="868"/>
      <c r="G27" s="868"/>
      <c r="H27" s="866"/>
      <c r="I27" s="1251"/>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51"/>
      <c r="B28" s="1251"/>
      <c r="C28" s="1251"/>
      <c r="D28" s="1251"/>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51"/>
      <c r="B29" s="1251"/>
      <c r="C29" s="1251"/>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51"/>
      <c r="B30" s="1251"/>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51"/>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15" t="s">
        <v>631</v>
      </c>
      <c r="N34" s="1215"/>
      <c r="O34" s="1215"/>
      <c r="P34" s="1215"/>
      <c r="Q34" s="1215"/>
      <c r="R34" s="1215"/>
      <c r="S34" s="1215"/>
      <c r="T34" s="1215"/>
      <c r="U34" s="1215"/>
      <c r="V34" s="1215"/>
      <c r="W34" s="1215"/>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51"/>
  <sheetViews>
    <sheetView showGridLines="0" topLeftCell="E1" zoomScaleNormal="100" workbookViewId="0">
      <selection activeCell="G64" sqref="G64"/>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16" t="s">
        <v>491</v>
      </c>
      <c r="G2" s="1217"/>
      <c r="H2" s="1218"/>
      <c r="I2" s="807"/>
    </row>
    <row r="3" spans="1:20" ht="3" customHeight="1"/>
    <row r="4" spans="1:20" s="1008" customFormat="1" ht="11.25">
      <c r="A4" s="1014"/>
      <c r="B4" s="1014"/>
      <c r="C4" s="1014"/>
      <c r="D4" s="1014"/>
      <c r="F4" s="1161" t="s">
        <v>454</v>
      </c>
      <c r="G4" s="1161"/>
      <c r="H4" s="1161"/>
      <c r="I4" s="121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19"/>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03.12.2019</v>
      </c>
      <c r="I7" s="817" t="s">
        <v>493</v>
      </c>
      <c r="J7" s="616"/>
      <c r="K7" s="1014"/>
      <c r="L7" s="1014"/>
      <c r="M7" s="1014"/>
      <c r="N7" s="1014"/>
      <c r="O7" s="1014"/>
      <c r="P7" s="1014"/>
      <c r="Q7" s="1014"/>
      <c r="R7" s="1014"/>
      <c r="S7" s="1014"/>
      <c r="T7" s="1014"/>
    </row>
    <row r="8" spans="1:20" s="1008" customFormat="1" ht="45">
      <c r="A8" s="1220">
        <v>1</v>
      </c>
      <c r="B8" s="1014"/>
      <c r="C8" s="1014"/>
      <c r="D8" s="1014"/>
      <c r="F8" s="1030" t="e">
        <f ca="1">"2." &amp;mergeValue(A8)</f>
        <v>#NAME?</v>
      </c>
      <c r="G8" s="816" t="s">
        <v>494</v>
      </c>
      <c r="H8" s="1028"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22.5">
      <c r="A9" s="1220"/>
      <c r="B9" s="1014"/>
      <c r="C9" s="1014"/>
      <c r="D9" s="1014"/>
      <c r="F9" s="1030" t="e">
        <f ca="1">"3." &amp;mergeValue(A9)</f>
        <v>#NAME?</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v>
      </c>
      <c r="I9" s="817" t="s">
        <v>587</v>
      </c>
      <c r="J9" s="616"/>
      <c r="K9" s="1014"/>
      <c r="L9" s="1014"/>
      <c r="M9" s="1014"/>
      <c r="N9" s="1014"/>
      <c r="O9" s="1014"/>
      <c r="P9" s="1014"/>
      <c r="Q9" s="1014"/>
      <c r="R9" s="1014"/>
      <c r="S9" s="1014"/>
      <c r="T9" s="1014"/>
    </row>
    <row r="10" spans="1:20" s="1008" customFormat="1" ht="22.5">
      <c r="A10" s="1220"/>
      <c r="B10" s="1014"/>
      <c r="C10" s="1014"/>
      <c r="D10" s="1014"/>
      <c r="F10" s="1030" t="e">
        <f ca="1">"4."&amp;mergeValue(A10)</f>
        <v>#NAME?</v>
      </c>
      <c r="G10" s="816" t="s">
        <v>496</v>
      </c>
      <c r="H10" s="1032" t="s">
        <v>458</v>
      </c>
      <c r="I10" s="817"/>
      <c r="J10" s="616"/>
      <c r="K10" s="1014"/>
      <c r="L10" s="1014"/>
      <c r="M10" s="1014"/>
      <c r="N10" s="1014"/>
      <c r="O10" s="1014"/>
      <c r="P10" s="1014"/>
      <c r="Q10" s="1014"/>
      <c r="R10" s="1014"/>
      <c r="S10" s="1014"/>
      <c r="T10" s="1014"/>
    </row>
    <row r="11" spans="1:20" s="1008" customFormat="1" ht="18.75">
      <c r="A11" s="1220"/>
      <c r="B11" s="1220">
        <v>1</v>
      </c>
      <c r="C11" s="1024"/>
      <c r="D11" s="1024"/>
      <c r="F11" s="1030" t="e">
        <f ca="1">"4."&amp;mergeValue(A11) &amp;"."&amp;mergeValue(B11)</f>
        <v>#NAME?</v>
      </c>
      <c r="G11" s="831" t="s">
        <v>591</v>
      </c>
      <c r="H11" s="1028" t="str">
        <f>IF(region_name="","",region_name)</f>
        <v>Ростовская область</v>
      </c>
      <c r="I11" s="817" t="s">
        <v>499</v>
      </c>
      <c r="J11" s="616"/>
      <c r="K11" s="1014"/>
      <c r="L11" s="1014"/>
      <c r="M11" s="1014"/>
      <c r="N11" s="1014"/>
      <c r="O11" s="1014"/>
      <c r="P11" s="1014"/>
      <c r="Q11" s="1014"/>
      <c r="R11" s="1014"/>
      <c r="S11" s="1014"/>
      <c r="T11" s="1014"/>
    </row>
    <row r="12" spans="1:20" s="1008" customFormat="1" ht="22.5">
      <c r="A12" s="1220"/>
      <c r="B12" s="1220"/>
      <c r="C12" s="1220">
        <v>1</v>
      </c>
      <c r="D12" s="1024"/>
      <c r="F12" s="1030" t="e">
        <f ca="1">"4."&amp;mergeValue(A12) &amp;"."&amp;mergeValue(B12)&amp;"."&amp;mergeValue(C12)</f>
        <v>#NAME?</v>
      </c>
      <c r="G12" s="818" t="s">
        <v>497</v>
      </c>
      <c r="H12" s="1028" t="str">
        <f>IF(Территории!H13="","","" &amp; Территории!H13 &amp; "")</f>
        <v>Красносулинский район</v>
      </c>
      <c r="I12" s="817" t="s">
        <v>500</v>
      </c>
      <c r="J12" s="616"/>
      <c r="K12" s="1014"/>
      <c r="L12" s="1014"/>
      <c r="M12" s="1014"/>
      <c r="N12" s="1014"/>
      <c r="O12" s="1014"/>
      <c r="P12" s="1014"/>
      <c r="Q12" s="1014"/>
      <c r="R12" s="1014"/>
      <c r="S12" s="1014"/>
      <c r="T12" s="1014"/>
    </row>
    <row r="13" spans="1:20" s="1008" customFormat="1" ht="56.25">
      <c r="A13" s="1220"/>
      <c r="B13" s="1220"/>
      <c r="C13" s="1220"/>
      <c r="D13" s="1024">
        <v>1</v>
      </c>
      <c r="F13" s="1030" t="e">
        <f ca="1">"4."&amp;mergeValue(A13) &amp;"."&amp;mergeValue(B13)&amp;"."&amp;mergeValue(C13)&amp;"."&amp;mergeValue(D13)</f>
        <v>#NAME?</v>
      </c>
      <c r="G13" s="819" t="s">
        <v>498</v>
      </c>
      <c r="H13" s="1028" t="str">
        <f>IF(Территории!R14="","","" &amp; Территории!R14 &amp; "")</f>
        <v>Красносулинский район (60626000)</v>
      </c>
      <c r="I13" s="1117" t="s">
        <v>590</v>
      </c>
      <c r="J13" s="616"/>
      <c r="K13" s="1014"/>
      <c r="L13" s="1014"/>
      <c r="M13" s="1014"/>
      <c r="N13" s="1014"/>
      <c r="O13" s="1014"/>
      <c r="P13" s="1014"/>
      <c r="Q13" s="1014"/>
      <c r="R13" s="1014"/>
      <c r="S13" s="1014"/>
      <c r="T13" s="1014"/>
    </row>
    <row r="14" spans="1:20" s="1008" customFormat="1" ht="22.5">
      <c r="A14" s="1220"/>
      <c r="B14" s="1014">
        <v>2</v>
      </c>
      <c r="C14" s="1014"/>
      <c r="D14" s="1014"/>
      <c r="F14" s="1030" t="e">
        <f ca="1">"4."&amp;mergeValue(A14)</f>
        <v>#NAME?</v>
      </c>
      <c r="G14" s="816" t="s">
        <v>496</v>
      </c>
      <c r="H14" s="1126" t="s">
        <v>458</v>
      </c>
      <c r="I14" s="817"/>
      <c r="J14" s="616"/>
      <c r="K14" s="1014"/>
      <c r="L14" s="1014"/>
      <c r="M14" s="1014"/>
      <c r="N14" s="1014"/>
      <c r="O14" s="1014"/>
      <c r="P14" s="1014"/>
      <c r="Q14" s="1014"/>
      <c r="R14" s="1014"/>
      <c r="S14" s="1014"/>
      <c r="T14" s="1014"/>
    </row>
    <row r="15" spans="1:20" s="1008" customFormat="1" ht="18.75">
      <c r="A15" s="1220"/>
      <c r="B15" s="1220">
        <v>2</v>
      </c>
      <c r="C15" s="1116"/>
      <c r="D15" s="1116"/>
      <c r="F15" s="1030" t="e">
        <f ca="1">"4."&amp;mergeValue(A15) &amp;"."&amp;mergeValue(B15)</f>
        <v>#NAME?</v>
      </c>
      <c r="G15" s="831" t="s">
        <v>591</v>
      </c>
      <c r="H15" s="1120" t="str">
        <f>IF(region_name="","",region_name)</f>
        <v>Ростовская область</v>
      </c>
      <c r="I15" s="817" t="s">
        <v>499</v>
      </c>
      <c r="J15" s="616"/>
      <c r="K15" s="1014"/>
      <c r="L15" s="1014"/>
      <c r="M15" s="1014"/>
      <c r="N15" s="1014"/>
      <c r="O15" s="1014"/>
      <c r="P15" s="1014"/>
      <c r="Q15" s="1014"/>
      <c r="R15" s="1014"/>
      <c r="S15" s="1014"/>
      <c r="T15" s="1014"/>
    </row>
    <row r="16" spans="1:20" s="1008" customFormat="1" ht="22.5">
      <c r="A16" s="1220"/>
      <c r="B16" s="1220"/>
      <c r="C16" s="1220">
        <v>1</v>
      </c>
      <c r="D16" s="1116"/>
      <c r="F16" s="1030" t="e">
        <f ca="1">"4."&amp;mergeValue(A16) &amp;"."&amp;mergeValue(B16)&amp;"."&amp;mergeValue(C16)</f>
        <v>#NAME?</v>
      </c>
      <c r="G16" s="818" t="s">
        <v>497</v>
      </c>
      <c r="H16" s="1120" t="str">
        <f>IF(Территории!H16="","","" &amp; Территории!H16 &amp; "")</f>
        <v>Красносулинский район</v>
      </c>
      <c r="I16" s="817" t="s">
        <v>500</v>
      </c>
      <c r="J16" s="616"/>
      <c r="K16" s="1014"/>
      <c r="L16" s="1014"/>
      <c r="M16" s="1014"/>
      <c r="N16" s="1014"/>
      <c r="O16" s="1014"/>
      <c r="P16" s="1014"/>
      <c r="Q16" s="1014"/>
      <c r="R16" s="1014"/>
      <c r="S16" s="1014"/>
      <c r="T16" s="1014"/>
    </row>
    <row r="17" spans="1:20" s="1008" customFormat="1" ht="56.25">
      <c r="A17" s="1220"/>
      <c r="B17" s="1220"/>
      <c r="C17" s="1220"/>
      <c r="D17" s="1116">
        <v>1</v>
      </c>
      <c r="F17" s="1030" t="e">
        <f ca="1">"4."&amp;mergeValue(A17) &amp;"."&amp;mergeValue(B17)&amp;"."&amp;mergeValue(C17)&amp;"."&amp;mergeValue(D17)</f>
        <v>#NAME?</v>
      </c>
      <c r="G17" s="819" t="s">
        <v>498</v>
      </c>
      <c r="H17" s="1120" t="str">
        <f>IF(Территории!R17="","","" &amp; Территории!R17 &amp; "")</f>
        <v>Красносулинское городское поселение (60626101)</v>
      </c>
      <c r="I17" s="1117" t="s">
        <v>590</v>
      </c>
      <c r="J17" s="616"/>
      <c r="K17" s="1014"/>
      <c r="L17" s="1014"/>
      <c r="M17" s="1014"/>
      <c r="N17" s="1014"/>
      <c r="O17" s="1014"/>
      <c r="P17" s="1014"/>
      <c r="Q17" s="1014"/>
      <c r="R17" s="1014"/>
      <c r="S17" s="1014"/>
      <c r="T17" s="1014"/>
    </row>
    <row r="18" spans="1:20" s="1008" customFormat="1" ht="22.5">
      <c r="A18" s="1220"/>
      <c r="B18" s="1014">
        <v>3</v>
      </c>
      <c r="C18" s="1014"/>
      <c r="D18" s="1014"/>
      <c r="F18" s="1030" t="e">
        <f ca="1">"4."&amp;mergeValue(A18)</f>
        <v>#NAME?</v>
      </c>
      <c r="G18" s="816" t="s">
        <v>496</v>
      </c>
      <c r="H18" s="1126" t="s">
        <v>458</v>
      </c>
      <c r="I18" s="817"/>
      <c r="J18" s="616"/>
      <c r="K18" s="1014"/>
      <c r="L18" s="1014"/>
      <c r="M18" s="1014"/>
      <c r="N18" s="1014"/>
      <c r="O18" s="1014"/>
      <c r="P18" s="1014"/>
      <c r="Q18" s="1014"/>
      <c r="R18" s="1014"/>
      <c r="S18" s="1014"/>
      <c r="T18" s="1014"/>
    </row>
    <row r="19" spans="1:20" s="1008" customFormat="1" ht="18.75">
      <c r="A19" s="1220"/>
      <c r="B19" s="1220">
        <v>2</v>
      </c>
      <c r="C19" s="1116"/>
      <c r="D19" s="1116"/>
      <c r="F19" s="1030" t="e">
        <f ca="1">"4."&amp;mergeValue(A19) &amp;"."&amp;mergeValue(B19)</f>
        <v>#NAME?</v>
      </c>
      <c r="G19" s="831" t="s">
        <v>591</v>
      </c>
      <c r="H19" s="1120" t="str">
        <f>IF(region_name="","",region_name)</f>
        <v>Ростовская область</v>
      </c>
      <c r="I19" s="817" t="s">
        <v>499</v>
      </c>
      <c r="J19" s="616"/>
      <c r="K19" s="1014"/>
      <c r="L19" s="1014"/>
      <c r="M19" s="1014"/>
      <c r="N19" s="1014"/>
      <c r="O19" s="1014"/>
      <c r="P19" s="1014"/>
      <c r="Q19" s="1014"/>
      <c r="R19" s="1014"/>
      <c r="S19" s="1014"/>
      <c r="T19" s="1014"/>
    </row>
    <row r="20" spans="1:20" s="1008" customFormat="1" ht="22.5">
      <c r="A20" s="1220"/>
      <c r="B20" s="1220"/>
      <c r="C20" s="1220">
        <v>1</v>
      </c>
      <c r="D20" s="1116"/>
      <c r="F20" s="1030" t="e">
        <f ca="1">"4."&amp;mergeValue(A20) &amp;"."&amp;mergeValue(B20)&amp;"."&amp;mergeValue(C20)</f>
        <v>#NAME?</v>
      </c>
      <c r="G20" s="818" t="s">
        <v>497</v>
      </c>
      <c r="H20" s="1120" t="str">
        <f>IF(Территории!H19="","","" &amp; Территории!H19 &amp; "")</f>
        <v>Красносулинский район</v>
      </c>
      <c r="I20" s="817" t="s">
        <v>500</v>
      </c>
      <c r="J20" s="616"/>
      <c r="K20" s="1014"/>
      <c r="L20" s="1014"/>
      <c r="M20" s="1014"/>
      <c r="N20" s="1014"/>
      <c r="O20" s="1014"/>
      <c r="P20" s="1014"/>
      <c r="Q20" s="1014"/>
      <c r="R20" s="1014"/>
      <c r="S20" s="1014"/>
      <c r="T20" s="1014"/>
    </row>
    <row r="21" spans="1:20" s="1008" customFormat="1" ht="56.25">
      <c r="A21" s="1220"/>
      <c r="B21" s="1220"/>
      <c r="C21" s="1220"/>
      <c r="D21" s="1116">
        <v>1</v>
      </c>
      <c r="F21" s="1030" t="e">
        <f ca="1">"4."&amp;mergeValue(A21) &amp;"."&amp;mergeValue(B21)&amp;"."&amp;mergeValue(C21)&amp;"."&amp;mergeValue(D21)</f>
        <v>#NAME?</v>
      </c>
      <c r="G21" s="819" t="s">
        <v>498</v>
      </c>
      <c r="H21" s="1120" t="str">
        <f>IF(Территории!R20="","","" &amp; Территории!R20 &amp; "")</f>
        <v>Красносулинское городское поселение (60626101)</v>
      </c>
      <c r="I21" s="1117" t="s">
        <v>590</v>
      </c>
      <c r="J21" s="616"/>
      <c r="K21" s="1014"/>
      <c r="L21" s="1014"/>
      <c r="M21" s="1014"/>
      <c r="N21" s="1014"/>
      <c r="O21" s="1014"/>
      <c r="P21" s="1014"/>
      <c r="Q21" s="1014"/>
      <c r="R21" s="1014"/>
      <c r="S21" s="1014"/>
      <c r="T21" s="1014"/>
    </row>
    <row r="22" spans="1:20" s="1008" customFormat="1" ht="45">
      <c r="A22" s="1220">
        <v>2</v>
      </c>
      <c r="B22" s="1014"/>
      <c r="C22" s="1014"/>
      <c r="D22" s="1014"/>
      <c r="F22" s="1030" t="e">
        <f ca="1">"2." &amp;mergeValue(A22)</f>
        <v>#NAME?</v>
      </c>
      <c r="G22" s="816" t="s">
        <v>494</v>
      </c>
      <c r="H22" s="1120" t="str">
        <f>IF('Перечень тарифов'!R25="","наименование отсутствует","" &amp; 'Перечень тарифов'!R25 &amp; "")</f>
        <v>наименование отсутствует</v>
      </c>
      <c r="I22" s="817" t="s">
        <v>589</v>
      </c>
      <c r="J22" s="616"/>
      <c r="K22" s="1014"/>
      <c r="L22" s="1014"/>
      <c r="M22" s="1014"/>
      <c r="N22" s="1014"/>
      <c r="O22" s="1014"/>
      <c r="P22" s="1014"/>
      <c r="Q22" s="1014"/>
      <c r="R22" s="1014"/>
      <c r="S22" s="1014"/>
      <c r="T22" s="1014"/>
    </row>
    <row r="23" spans="1:20" s="1008" customFormat="1" ht="22.5">
      <c r="A23" s="1220"/>
      <c r="B23" s="1014"/>
      <c r="C23" s="1014"/>
      <c r="D23" s="1014"/>
      <c r="F23" s="1030" t="e">
        <f ca="1">"3." &amp;mergeValue(A23)</f>
        <v>#NAME?</v>
      </c>
      <c r="G23" s="816" t="s">
        <v>495</v>
      </c>
      <c r="H23" s="1120" t="str">
        <f>IF('Перечень тарифов'!F21="","наименование отсутствует","" &amp; 'Перечень тарифов'!F21 &amp; "")</f>
        <v>Производство тепловой энергии. Некомбинированная выработка</v>
      </c>
      <c r="I23" s="817" t="s">
        <v>587</v>
      </c>
      <c r="J23" s="616"/>
      <c r="K23" s="1014"/>
      <c r="L23" s="1014"/>
      <c r="M23" s="1014"/>
      <c r="N23" s="1014"/>
      <c r="O23" s="1014"/>
      <c r="P23" s="1014"/>
      <c r="Q23" s="1014"/>
      <c r="R23" s="1014"/>
      <c r="S23" s="1014"/>
      <c r="T23" s="1014"/>
    </row>
    <row r="24" spans="1:20" s="1008" customFormat="1" ht="22.5">
      <c r="A24" s="1220"/>
      <c r="B24" s="1014"/>
      <c r="C24" s="1014"/>
      <c r="D24" s="1014"/>
      <c r="F24" s="1030" t="e">
        <f ca="1">"4."&amp;mergeValue(A24)</f>
        <v>#NAME?</v>
      </c>
      <c r="G24" s="816" t="s">
        <v>496</v>
      </c>
      <c r="H24" s="1126" t="s">
        <v>458</v>
      </c>
      <c r="I24" s="817"/>
      <c r="J24" s="616"/>
      <c r="K24" s="1014"/>
      <c r="L24" s="1014"/>
      <c r="M24" s="1014"/>
      <c r="N24" s="1014"/>
      <c r="O24" s="1014"/>
      <c r="P24" s="1014"/>
      <c r="Q24" s="1014"/>
      <c r="R24" s="1014"/>
      <c r="S24" s="1014"/>
      <c r="T24" s="1014"/>
    </row>
    <row r="25" spans="1:20" s="1008" customFormat="1" ht="18.75">
      <c r="A25" s="1220"/>
      <c r="B25" s="1220">
        <v>1</v>
      </c>
      <c r="C25" s="1116"/>
      <c r="D25" s="1116"/>
      <c r="F25" s="1030" t="e">
        <f ca="1">"4."&amp;mergeValue(A25) &amp;"."&amp;mergeValue(B25)</f>
        <v>#NAME?</v>
      </c>
      <c r="G25" s="831" t="s">
        <v>591</v>
      </c>
      <c r="H25" s="1120" t="str">
        <f>IF(region_name="","",region_name)</f>
        <v>Ростовская область</v>
      </c>
      <c r="I25" s="817" t="s">
        <v>499</v>
      </c>
      <c r="J25" s="616"/>
      <c r="K25" s="1014"/>
      <c r="L25" s="1014"/>
      <c r="M25" s="1014"/>
      <c r="N25" s="1014"/>
      <c r="O25" s="1014"/>
      <c r="P25" s="1014"/>
      <c r="Q25" s="1014"/>
      <c r="R25" s="1014"/>
      <c r="S25" s="1014"/>
      <c r="T25" s="1014"/>
    </row>
    <row r="26" spans="1:20" s="1008" customFormat="1" ht="22.5">
      <c r="A26" s="1220"/>
      <c r="B26" s="1220"/>
      <c r="C26" s="1220">
        <v>1</v>
      </c>
      <c r="D26" s="1116"/>
      <c r="F26" s="1030" t="e">
        <f ca="1">"4."&amp;mergeValue(A26) &amp;"."&amp;mergeValue(B26)&amp;"."&amp;mergeValue(C26)</f>
        <v>#NAME?</v>
      </c>
      <c r="G26" s="818" t="s">
        <v>497</v>
      </c>
      <c r="H26" s="1120" t="str">
        <f>IF(Территории!H13="","","" &amp; Территории!H13 &amp; "")</f>
        <v>Красносулинский район</v>
      </c>
      <c r="I26" s="817" t="s">
        <v>500</v>
      </c>
      <c r="J26" s="616"/>
      <c r="K26" s="1014"/>
      <c r="L26" s="1014"/>
      <c r="M26" s="1014"/>
      <c r="N26" s="1014"/>
      <c r="O26" s="1014"/>
      <c r="P26" s="1014"/>
      <c r="Q26" s="1014"/>
      <c r="R26" s="1014"/>
      <c r="S26" s="1014"/>
      <c r="T26" s="1014"/>
    </row>
    <row r="27" spans="1:20" s="1008" customFormat="1" ht="56.25">
      <c r="A27" s="1220"/>
      <c r="B27" s="1220"/>
      <c r="C27" s="1220"/>
      <c r="D27" s="1116">
        <v>1</v>
      </c>
      <c r="F27" s="1030" t="e">
        <f ca="1">"4."&amp;mergeValue(A27) &amp;"."&amp;mergeValue(B27)&amp;"."&amp;mergeValue(C27)&amp;"."&amp;mergeValue(D27)</f>
        <v>#NAME?</v>
      </c>
      <c r="G27" s="819" t="s">
        <v>498</v>
      </c>
      <c r="H27" s="1120" t="str">
        <f>IF(Территории!R14="","","" &amp; Территории!R14 &amp; "")</f>
        <v>Красносулинский район (60626000)</v>
      </c>
      <c r="I27" s="1117" t="s">
        <v>590</v>
      </c>
      <c r="J27" s="616"/>
      <c r="K27" s="1014"/>
      <c r="L27" s="1014"/>
      <c r="M27" s="1014"/>
      <c r="N27" s="1014"/>
      <c r="O27" s="1014"/>
      <c r="P27" s="1014"/>
      <c r="Q27" s="1014"/>
      <c r="R27" s="1014"/>
      <c r="S27" s="1014"/>
      <c r="T27" s="1014"/>
    </row>
    <row r="28" spans="1:20" s="1008" customFormat="1" ht="22.5">
      <c r="A28" s="1220"/>
      <c r="B28" s="1014">
        <v>2</v>
      </c>
      <c r="C28" s="1014"/>
      <c r="D28" s="1014"/>
      <c r="F28" s="1030" t="e">
        <f ca="1">"4."&amp;mergeValue(A28)</f>
        <v>#NAME?</v>
      </c>
      <c r="G28" s="816" t="s">
        <v>496</v>
      </c>
      <c r="H28" s="1126" t="s">
        <v>458</v>
      </c>
      <c r="I28" s="817"/>
      <c r="J28" s="616"/>
      <c r="K28" s="1014"/>
      <c r="L28" s="1014"/>
      <c r="M28" s="1014"/>
      <c r="N28" s="1014"/>
      <c r="O28" s="1014"/>
      <c r="P28" s="1014"/>
      <c r="Q28" s="1014"/>
      <c r="R28" s="1014"/>
      <c r="S28" s="1014"/>
      <c r="T28" s="1014"/>
    </row>
    <row r="29" spans="1:20" s="1008" customFormat="1" ht="18.75">
      <c r="A29" s="1220"/>
      <c r="B29" s="1220">
        <v>2</v>
      </c>
      <c r="C29" s="1116"/>
      <c r="D29" s="1116"/>
      <c r="F29" s="1030" t="e">
        <f ca="1">"4."&amp;mergeValue(A29) &amp;"."&amp;mergeValue(B29)</f>
        <v>#NAME?</v>
      </c>
      <c r="G29" s="831" t="s">
        <v>591</v>
      </c>
      <c r="H29" s="1120" t="str">
        <f>IF(region_name="","",region_name)</f>
        <v>Ростовская область</v>
      </c>
      <c r="I29" s="817" t="s">
        <v>499</v>
      </c>
      <c r="J29" s="616"/>
      <c r="K29" s="1014"/>
      <c r="L29" s="1014"/>
      <c r="M29" s="1014"/>
      <c r="N29" s="1014"/>
      <c r="O29" s="1014"/>
      <c r="P29" s="1014"/>
      <c r="Q29" s="1014"/>
      <c r="R29" s="1014"/>
      <c r="S29" s="1014"/>
      <c r="T29" s="1014"/>
    </row>
    <row r="30" spans="1:20" s="1008" customFormat="1" ht="22.5">
      <c r="A30" s="1220"/>
      <c r="B30" s="1220"/>
      <c r="C30" s="1220">
        <v>1</v>
      </c>
      <c r="D30" s="1116"/>
      <c r="F30" s="1030" t="e">
        <f ca="1">"4."&amp;mergeValue(A30) &amp;"."&amp;mergeValue(B30)&amp;"."&amp;mergeValue(C30)</f>
        <v>#NAME?</v>
      </c>
      <c r="G30" s="818" t="s">
        <v>497</v>
      </c>
      <c r="H30" s="1120" t="str">
        <f>IF(Территории!H16="","","" &amp; Территории!H16 &amp; "")</f>
        <v>Красносулинский район</v>
      </c>
      <c r="I30" s="817" t="s">
        <v>500</v>
      </c>
      <c r="J30" s="616"/>
      <c r="K30" s="1014"/>
      <c r="L30" s="1014"/>
      <c r="M30" s="1014"/>
      <c r="N30" s="1014"/>
      <c r="O30" s="1014"/>
      <c r="P30" s="1014"/>
      <c r="Q30" s="1014"/>
      <c r="R30" s="1014"/>
      <c r="S30" s="1014"/>
      <c r="T30" s="1014"/>
    </row>
    <row r="31" spans="1:20" s="1008" customFormat="1" ht="56.25">
      <c r="A31" s="1220"/>
      <c r="B31" s="1220"/>
      <c r="C31" s="1220"/>
      <c r="D31" s="1116">
        <v>1</v>
      </c>
      <c r="F31" s="1030" t="e">
        <f ca="1">"4."&amp;mergeValue(A31) &amp;"."&amp;mergeValue(B31)&amp;"."&amp;mergeValue(C31)&amp;"."&amp;mergeValue(D31)</f>
        <v>#NAME?</v>
      </c>
      <c r="G31" s="819" t="s">
        <v>498</v>
      </c>
      <c r="H31" s="1120" t="str">
        <f>IF(Территории!R17="","","" &amp; Территории!R17 &amp; "")</f>
        <v>Красносулинское городское поселение (60626101)</v>
      </c>
      <c r="I31" s="1117" t="s">
        <v>590</v>
      </c>
      <c r="J31" s="616"/>
      <c r="K31" s="1014"/>
      <c r="L31" s="1014"/>
      <c r="M31" s="1014"/>
      <c r="N31" s="1014"/>
      <c r="O31" s="1014"/>
      <c r="P31" s="1014"/>
      <c r="Q31" s="1014"/>
      <c r="R31" s="1014"/>
      <c r="S31" s="1014"/>
      <c r="T31" s="1014"/>
    </row>
    <row r="32" spans="1:20" s="1008" customFormat="1" ht="22.5">
      <c r="A32" s="1220"/>
      <c r="B32" s="1014">
        <v>3</v>
      </c>
      <c r="C32" s="1014"/>
      <c r="D32" s="1014"/>
      <c r="F32" s="1030" t="e">
        <f ca="1">"4."&amp;mergeValue(A32)</f>
        <v>#NAME?</v>
      </c>
      <c r="G32" s="816" t="s">
        <v>496</v>
      </c>
      <c r="H32" s="1126" t="s">
        <v>458</v>
      </c>
      <c r="I32" s="817"/>
      <c r="J32" s="616"/>
      <c r="K32" s="1014"/>
      <c r="L32" s="1014"/>
      <c r="M32" s="1014"/>
      <c r="N32" s="1014"/>
      <c r="O32" s="1014"/>
      <c r="P32" s="1014"/>
      <c r="Q32" s="1014"/>
      <c r="R32" s="1014"/>
      <c r="S32" s="1014"/>
      <c r="T32" s="1014"/>
    </row>
    <row r="33" spans="1:20" s="1008" customFormat="1" ht="18.75">
      <c r="A33" s="1220"/>
      <c r="B33" s="1220">
        <v>2</v>
      </c>
      <c r="C33" s="1116"/>
      <c r="D33" s="1116"/>
      <c r="F33" s="1030" t="e">
        <f ca="1">"4."&amp;mergeValue(A33) &amp;"."&amp;mergeValue(B33)</f>
        <v>#NAME?</v>
      </c>
      <c r="G33" s="831" t="s">
        <v>591</v>
      </c>
      <c r="H33" s="1120" t="str">
        <f>IF(region_name="","",region_name)</f>
        <v>Ростовская область</v>
      </c>
      <c r="I33" s="817" t="s">
        <v>499</v>
      </c>
      <c r="J33" s="616"/>
      <c r="K33" s="1014"/>
      <c r="L33" s="1014"/>
      <c r="M33" s="1014"/>
      <c r="N33" s="1014"/>
      <c r="O33" s="1014"/>
      <c r="P33" s="1014"/>
      <c r="Q33" s="1014"/>
      <c r="R33" s="1014"/>
      <c r="S33" s="1014"/>
      <c r="T33" s="1014"/>
    </row>
    <row r="34" spans="1:20" s="1008" customFormat="1" ht="22.5">
      <c r="A34" s="1220"/>
      <c r="B34" s="1220"/>
      <c r="C34" s="1220">
        <v>1</v>
      </c>
      <c r="D34" s="1116"/>
      <c r="F34" s="1030" t="e">
        <f ca="1">"4."&amp;mergeValue(A34) &amp;"."&amp;mergeValue(B34)&amp;"."&amp;mergeValue(C34)</f>
        <v>#NAME?</v>
      </c>
      <c r="G34" s="818" t="s">
        <v>497</v>
      </c>
      <c r="H34" s="1120" t="str">
        <f>IF(Территории!H19="","","" &amp; Территории!H19 &amp; "")</f>
        <v>Красносулинский район</v>
      </c>
      <c r="I34" s="817" t="s">
        <v>500</v>
      </c>
      <c r="J34" s="616"/>
      <c r="K34" s="1014"/>
      <c r="L34" s="1014"/>
      <c r="M34" s="1014"/>
      <c r="N34" s="1014"/>
      <c r="O34" s="1014"/>
      <c r="P34" s="1014"/>
      <c r="Q34" s="1014"/>
      <c r="R34" s="1014"/>
      <c r="S34" s="1014"/>
      <c r="T34" s="1014"/>
    </row>
    <row r="35" spans="1:20" s="1008" customFormat="1" ht="56.25">
      <c r="A35" s="1220"/>
      <c r="B35" s="1220"/>
      <c r="C35" s="1220"/>
      <c r="D35" s="1116">
        <v>1</v>
      </c>
      <c r="F35" s="1030" t="e">
        <f ca="1">"4."&amp;mergeValue(A35) &amp;"."&amp;mergeValue(B35)&amp;"."&amp;mergeValue(C35)&amp;"."&amp;mergeValue(D35)</f>
        <v>#NAME?</v>
      </c>
      <c r="G35" s="819" t="s">
        <v>498</v>
      </c>
      <c r="H35" s="1120" t="str">
        <f>IF(Территории!R20="","","" &amp; Территории!R20 &amp; "")</f>
        <v>Красносулинское городское поселение (60626101)</v>
      </c>
      <c r="I35" s="1117" t="s">
        <v>590</v>
      </c>
      <c r="J35" s="616"/>
      <c r="K35" s="1014"/>
      <c r="L35" s="1014"/>
      <c r="M35" s="1014"/>
      <c r="N35" s="1014"/>
      <c r="O35" s="1014"/>
      <c r="P35" s="1014"/>
      <c r="Q35" s="1014"/>
      <c r="R35" s="1014"/>
      <c r="S35" s="1014"/>
      <c r="T35" s="1014"/>
    </row>
    <row r="36" spans="1:20" s="1008" customFormat="1" ht="45">
      <c r="A36" s="1220">
        <v>3</v>
      </c>
      <c r="B36" s="1014"/>
      <c r="C36" s="1014"/>
      <c r="D36" s="1014"/>
      <c r="F36" s="1030" t="e">
        <f ca="1">"2." &amp;mergeValue(A36)</f>
        <v>#NAME?</v>
      </c>
      <c r="G36" s="816" t="s">
        <v>494</v>
      </c>
      <c r="H36" s="1120" t="str">
        <f>IF('Перечень тарифов'!R29="","наименование отсутствует","" &amp; 'Перечень тарифов'!R29 &amp; "")</f>
        <v>наименование отсутствует</v>
      </c>
      <c r="I36" s="817" t="s">
        <v>589</v>
      </c>
      <c r="J36" s="616"/>
      <c r="K36" s="1014"/>
      <c r="L36" s="1014"/>
      <c r="M36" s="1014"/>
      <c r="N36" s="1014"/>
      <c r="O36" s="1014"/>
      <c r="P36" s="1014"/>
      <c r="Q36" s="1014"/>
      <c r="R36" s="1014"/>
      <c r="S36" s="1014"/>
      <c r="T36" s="1014"/>
    </row>
    <row r="37" spans="1:20" s="1008" customFormat="1" ht="22.5">
      <c r="A37" s="1220"/>
      <c r="B37" s="1014"/>
      <c r="C37" s="1014"/>
      <c r="D37" s="1014"/>
      <c r="F37" s="1030" t="e">
        <f ca="1">"3." &amp;mergeValue(A37)</f>
        <v>#NAME?</v>
      </c>
      <c r="G37" s="816" t="s">
        <v>495</v>
      </c>
      <c r="H37" s="1120" t="str">
        <f>IF('Перечень тарифов'!F21="","наименование отсутствует","" &amp; 'Перечень тарифов'!F21 &amp; "")</f>
        <v>Производство тепловой энергии. Некомбинированная выработка</v>
      </c>
      <c r="I37" s="817" t="s">
        <v>587</v>
      </c>
      <c r="J37" s="616"/>
      <c r="K37" s="1014"/>
      <c r="L37" s="1014"/>
      <c r="M37" s="1014"/>
      <c r="N37" s="1014"/>
      <c r="O37" s="1014"/>
      <c r="P37" s="1014"/>
      <c r="Q37" s="1014"/>
      <c r="R37" s="1014"/>
      <c r="S37" s="1014"/>
      <c r="T37" s="1014"/>
    </row>
    <row r="38" spans="1:20" s="1008" customFormat="1" ht="22.5">
      <c r="A38" s="1220"/>
      <c r="B38" s="1014"/>
      <c r="C38" s="1014"/>
      <c r="D38" s="1014"/>
      <c r="F38" s="1030" t="e">
        <f ca="1">"4."&amp;mergeValue(A38)</f>
        <v>#NAME?</v>
      </c>
      <c r="G38" s="816" t="s">
        <v>496</v>
      </c>
      <c r="H38" s="1126" t="s">
        <v>458</v>
      </c>
      <c r="I38" s="817"/>
      <c r="J38" s="616"/>
      <c r="K38" s="1014"/>
      <c r="L38" s="1014"/>
      <c r="M38" s="1014"/>
      <c r="N38" s="1014"/>
      <c r="O38" s="1014"/>
      <c r="P38" s="1014"/>
      <c r="Q38" s="1014"/>
      <c r="R38" s="1014"/>
      <c r="S38" s="1014"/>
      <c r="T38" s="1014"/>
    </row>
    <row r="39" spans="1:20" s="1008" customFormat="1" ht="18.75">
      <c r="A39" s="1220"/>
      <c r="B39" s="1220">
        <v>1</v>
      </c>
      <c r="C39" s="1116"/>
      <c r="D39" s="1116"/>
      <c r="F39" s="1030" t="e">
        <f ca="1">"4."&amp;mergeValue(A39) &amp;"."&amp;mergeValue(B39)</f>
        <v>#NAME?</v>
      </c>
      <c r="G39" s="831" t="s">
        <v>591</v>
      </c>
      <c r="H39" s="1120" t="str">
        <f>IF(region_name="","",region_name)</f>
        <v>Ростовская область</v>
      </c>
      <c r="I39" s="817" t="s">
        <v>499</v>
      </c>
      <c r="J39" s="616"/>
      <c r="K39" s="1014"/>
      <c r="L39" s="1014"/>
      <c r="M39" s="1014"/>
      <c r="N39" s="1014"/>
      <c r="O39" s="1014"/>
      <c r="P39" s="1014"/>
      <c r="Q39" s="1014"/>
      <c r="R39" s="1014"/>
      <c r="S39" s="1014"/>
      <c r="T39" s="1014"/>
    </row>
    <row r="40" spans="1:20" s="1008" customFormat="1" ht="22.5">
      <c r="A40" s="1220"/>
      <c r="B40" s="1220"/>
      <c r="C40" s="1220">
        <v>1</v>
      </c>
      <c r="D40" s="1116"/>
      <c r="F40" s="1030" t="e">
        <f ca="1">"4."&amp;mergeValue(A40) &amp;"."&amp;mergeValue(B40)&amp;"."&amp;mergeValue(C40)</f>
        <v>#NAME?</v>
      </c>
      <c r="G40" s="818" t="s">
        <v>497</v>
      </c>
      <c r="H40" s="1120" t="str">
        <f>IF(Территории!H13="","","" &amp; Территории!H13 &amp; "")</f>
        <v>Красносулинский район</v>
      </c>
      <c r="I40" s="817" t="s">
        <v>500</v>
      </c>
      <c r="J40" s="616"/>
      <c r="K40" s="1014"/>
      <c r="L40" s="1014"/>
      <c r="M40" s="1014"/>
      <c r="N40" s="1014"/>
      <c r="O40" s="1014"/>
      <c r="P40" s="1014"/>
      <c r="Q40" s="1014"/>
      <c r="R40" s="1014"/>
      <c r="S40" s="1014"/>
      <c r="T40" s="1014"/>
    </row>
    <row r="41" spans="1:20" s="1008" customFormat="1" ht="56.25">
      <c r="A41" s="1220"/>
      <c r="B41" s="1220"/>
      <c r="C41" s="1220"/>
      <c r="D41" s="1116">
        <v>1</v>
      </c>
      <c r="F41" s="1030" t="e">
        <f ca="1">"4."&amp;mergeValue(A41) &amp;"."&amp;mergeValue(B41)&amp;"."&amp;mergeValue(C41)&amp;"."&amp;mergeValue(D41)</f>
        <v>#NAME?</v>
      </c>
      <c r="G41" s="819" t="s">
        <v>498</v>
      </c>
      <c r="H41" s="1120" t="str">
        <f>IF(Территории!R14="","","" &amp; Территории!R14 &amp; "")</f>
        <v>Красносулинский район (60626000)</v>
      </c>
      <c r="I41" s="1117" t="s">
        <v>590</v>
      </c>
      <c r="J41" s="616"/>
      <c r="K41" s="1014"/>
      <c r="L41" s="1014"/>
      <c r="M41" s="1014"/>
      <c r="N41" s="1014"/>
      <c r="O41" s="1014"/>
      <c r="P41" s="1014"/>
      <c r="Q41" s="1014"/>
      <c r="R41" s="1014"/>
      <c r="S41" s="1014"/>
      <c r="T41" s="1014"/>
    </row>
    <row r="42" spans="1:20" s="1008" customFormat="1" ht="22.5">
      <c r="A42" s="1220"/>
      <c r="B42" s="1014">
        <v>2</v>
      </c>
      <c r="C42" s="1014"/>
      <c r="D42" s="1014"/>
      <c r="F42" s="1030" t="e">
        <f ca="1">"4."&amp;mergeValue(A42)</f>
        <v>#NAME?</v>
      </c>
      <c r="G42" s="816" t="s">
        <v>496</v>
      </c>
      <c r="H42" s="1126" t="s">
        <v>458</v>
      </c>
      <c r="I42" s="817"/>
      <c r="J42" s="616"/>
      <c r="K42" s="1014"/>
      <c r="L42" s="1014"/>
      <c r="M42" s="1014"/>
      <c r="N42" s="1014"/>
      <c r="O42" s="1014"/>
      <c r="P42" s="1014"/>
      <c r="Q42" s="1014"/>
      <c r="R42" s="1014"/>
      <c r="S42" s="1014"/>
      <c r="T42" s="1014"/>
    </row>
    <row r="43" spans="1:20" s="1008" customFormat="1" ht="18.75">
      <c r="A43" s="1220"/>
      <c r="B43" s="1220">
        <v>2</v>
      </c>
      <c r="C43" s="1116"/>
      <c r="D43" s="1116"/>
      <c r="F43" s="1030" t="e">
        <f ca="1">"4."&amp;mergeValue(A43) &amp;"."&amp;mergeValue(B43)</f>
        <v>#NAME?</v>
      </c>
      <c r="G43" s="831" t="s">
        <v>591</v>
      </c>
      <c r="H43" s="1120" t="str">
        <f>IF(region_name="","",region_name)</f>
        <v>Ростовская область</v>
      </c>
      <c r="I43" s="817" t="s">
        <v>499</v>
      </c>
      <c r="J43" s="616"/>
      <c r="K43" s="1014"/>
      <c r="L43" s="1014"/>
      <c r="M43" s="1014"/>
      <c r="N43" s="1014"/>
      <c r="O43" s="1014"/>
      <c r="P43" s="1014"/>
      <c r="Q43" s="1014"/>
      <c r="R43" s="1014"/>
      <c r="S43" s="1014"/>
      <c r="T43" s="1014"/>
    </row>
    <row r="44" spans="1:20" s="1008" customFormat="1" ht="22.5">
      <c r="A44" s="1220"/>
      <c r="B44" s="1220"/>
      <c r="C44" s="1220">
        <v>1</v>
      </c>
      <c r="D44" s="1116"/>
      <c r="F44" s="1030" t="e">
        <f ca="1">"4."&amp;mergeValue(A44) &amp;"."&amp;mergeValue(B44)&amp;"."&amp;mergeValue(C44)</f>
        <v>#NAME?</v>
      </c>
      <c r="G44" s="818" t="s">
        <v>497</v>
      </c>
      <c r="H44" s="1120" t="str">
        <f>IF(Территории!H16="","","" &amp; Территории!H16 &amp; "")</f>
        <v>Красносулинский район</v>
      </c>
      <c r="I44" s="817" t="s">
        <v>500</v>
      </c>
      <c r="J44" s="616"/>
      <c r="K44" s="1014"/>
      <c r="L44" s="1014"/>
      <c r="M44" s="1014"/>
      <c r="N44" s="1014"/>
      <c r="O44" s="1014"/>
      <c r="P44" s="1014"/>
      <c r="Q44" s="1014"/>
      <c r="R44" s="1014"/>
      <c r="S44" s="1014"/>
      <c r="T44" s="1014"/>
    </row>
    <row r="45" spans="1:20" s="1008" customFormat="1" ht="56.25">
      <c r="A45" s="1220"/>
      <c r="B45" s="1220"/>
      <c r="C45" s="1220"/>
      <c r="D45" s="1116">
        <v>1</v>
      </c>
      <c r="F45" s="1030" t="e">
        <f ca="1">"4."&amp;mergeValue(A45) &amp;"."&amp;mergeValue(B45)&amp;"."&amp;mergeValue(C45)&amp;"."&amp;mergeValue(D45)</f>
        <v>#NAME?</v>
      </c>
      <c r="G45" s="819" t="s">
        <v>498</v>
      </c>
      <c r="H45" s="1120" t="str">
        <f>IF(Территории!R17="","","" &amp; Территории!R17 &amp; "")</f>
        <v>Красносулинское городское поселение (60626101)</v>
      </c>
      <c r="I45" s="1117" t="s">
        <v>590</v>
      </c>
      <c r="J45" s="616"/>
      <c r="K45" s="1014"/>
      <c r="L45" s="1014"/>
      <c r="M45" s="1014"/>
      <c r="N45" s="1014"/>
      <c r="O45" s="1014"/>
      <c r="P45" s="1014"/>
      <c r="Q45" s="1014"/>
      <c r="R45" s="1014"/>
      <c r="S45" s="1014"/>
      <c r="T45" s="1014"/>
    </row>
    <row r="46" spans="1:20" s="1008" customFormat="1" ht="22.5">
      <c r="A46" s="1220"/>
      <c r="B46" s="1014">
        <v>3</v>
      </c>
      <c r="C46" s="1014"/>
      <c r="D46" s="1014"/>
      <c r="F46" s="1030" t="e">
        <f ca="1">"4."&amp;mergeValue(A46)</f>
        <v>#NAME?</v>
      </c>
      <c r="G46" s="816" t="s">
        <v>496</v>
      </c>
      <c r="H46" s="1126" t="s">
        <v>458</v>
      </c>
      <c r="I46" s="817"/>
      <c r="J46" s="616"/>
      <c r="K46" s="1014"/>
      <c r="L46" s="1014"/>
      <c r="M46" s="1014"/>
      <c r="N46" s="1014"/>
      <c r="O46" s="1014"/>
      <c r="P46" s="1014"/>
      <c r="Q46" s="1014"/>
      <c r="R46" s="1014"/>
      <c r="S46" s="1014"/>
      <c r="T46" s="1014"/>
    </row>
    <row r="47" spans="1:20" s="1008" customFormat="1" ht="18.75">
      <c r="A47" s="1220"/>
      <c r="B47" s="1220">
        <v>2</v>
      </c>
      <c r="C47" s="1116"/>
      <c r="D47" s="1116"/>
      <c r="F47" s="1030" t="e">
        <f ca="1">"4."&amp;mergeValue(A47) &amp;"."&amp;mergeValue(B47)</f>
        <v>#NAME?</v>
      </c>
      <c r="G47" s="831" t="s">
        <v>591</v>
      </c>
      <c r="H47" s="1120" t="str">
        <f>IF(region_name="","",region_name)</f>
        <v>Ростовская область</v>
      </c>
      <c r="I47" s="817" t="s">
        <v>499</v>
      </c>
      <c r="J47" s="616"/>
      <c r="K47" s="1014"/>
      <c r="L47" s="1014"/>
      <c r="M47" s="1014"/>
      <c r="N47" s="1014"/>
      <c r="O47" s="1014"/>
      <c r="P47" s="1014"/>
      <c r="Q47" s="1014"/>
      <c r="R47" s="1014"/>
      <c r="S47" s="1014"/>
      <c r="T47" s="1014"/>
    </row>
    <row r="48" spans="1:20" s="1008" customFormat="1" ht="22.5">
      <c r="A48" s="1220"/>
      <c r="B48" s="1220"/>
      <c r="C48" s="1220">
        <v>1</v>
      </c>
      <c r="D48" s="1116"/>
      <c r="F48" s="1030" t="e">
        <f ca="1">"4."&amp;mergeValue(A48) &amp;"."&amp;mergeValue(B48)&amp;"."&amp;mergeValue(C48)</f>
        <v>#NAME?</v>
      </c>
      <c r="G48" s="818" t="s">
        <v>497</v>
      </c>
      <c r="H48" s="1120" t="str">
        <f>IF(Территории!H19="","","" &amp; Территории!H19 &amp; "")</f>
        <v>Красносулинский район</v>
      </c>
      <c r="I48" s="817" t="s">
        <v>500</v>
      </c>
      <c r="J48" s="616"/>
      <c r="K48" s="1014"/>
      <c r="L48" s="1014"/>
      <c r="M48" s="1014"/>
      <c r="N48" s="1014"/>
      <c r="O48" s="1014"/>
      <c r="P48" s="1014"/>
      <c r="Q48" s="1014"/>
      <c r="R48" s="1014"/>
      <c r="S48" s="1014"/>
      <c r="T48" s="1014"/>
    </row>
    <row r="49" spans="1:20" s="1008" customFormat="1" ht="56.25">
      <c r="A49" s="1220"/>
      <c r="B49" s="1220"/>
      <c r="C49" s="1220"/>
      <c r="D49" s="1116">
        <v>1</v>
      </c>
      <c r="F49" s="1030" t="e">
        <f ca="1">"4."&amp;mergeValue(A49) &amp;"."&amp;mergeValue(B49)&amp;"."&amp;mergeValue(C49)&amp;"."&amp;mergeValue(D49)</f>
        <v>#NAME?</v>
      </c>
      <c r="G49" s="819" t="s">
        <v>498</v>
      </c>
      <c r="H49" s="1120" t="str">
        <f>IF(Территории!R20="","","" &amp; Территории!R20 &amp; "")</f>
        <v>Красносулинское городское поселение (60626101)</v>
      </c>
      <c r="I49" s="1117" t="s">
        <v>590</v>
      </c>
      <c r="J49" s="616"/>
      <c r="K49" s="1014"/>
      <c r="L49" s="1014"/>
      <c r="M49" s="1014"/>
      <c r="N49" s="1014"/>
      <c r="O49" s="1014"/>
      <c r="P49" s="1014"/>
      <c r="Q49" s="1014"/>
      <c r="R49" s="1014"/>
      <c r="S49" s="1014"/>
      <c r="T49" s="1014"/>
    </row>
    <row r="50" spans="1:20" s="773" customFormat="1" ht="3" customHeight="1">
      <c r="A50" s="774"/>
      <c r="B50" s="774"/>
      <c r="C50" s="774"/>
      <c r="D50" s="774"/>
      <c r="F50" s="626"/>
      <c r="G50" s="627"/>
      <c r="H50" s="628"/>
      <c r="I50" s="629"/>
      <c r="J50" s="774"/>
      <c r="K50" s="774"/>
      <c r="L50" s="774"/>
      <c r="M50" s="774"/>
      <c r="N50" s="774"/>
      <c r="O50" s="774"/>
      <c r="P50" s="774"/>
      <c r="Q50" s="774"/>
      <c r="R50" s="774"/>
      <c r="S50" s="774"/>
      <c r="T50" s="774"/>
    </row>
    <row r="51" spans="1:20" s="773" customFormat="1" ht="15" customHeight="1">
      <c r="A51" s="774"/>
      <c r="B51" s="774"/>
      <c r="C51" s="774"/>
      <c r="D51" s="774"/>
      <c r="F51" s="823"/>
      <c r="G51" s="1215" t="s">
        <v>592</v>
      </c>
      <c r="H51" s="1215"/>
      <c r="I51" s="984"/>
      <c r="J51" s="774"/>
      <c r="K51" s="774"/>
      <c r="L51" s="774"/>
      <c r="M51" s="774"/>
      <c r="N51" s="774"/>
      <c r="O51" s="774"/>
      <c r="P51" s="774"/>
      <c r="Q51" s="774"/>
      <c r="R51" s="774"/>
      <c r="S51" s="774"/>
      <c r="T51" s="774"/>
    </row>
  </sheetData>
  <sheetProtection password="FA9C" sheet="1" objects="1" scenarios="1" formatColumns="0" formatRows="0"/>
  <mergeCells count="25">
    <mergeCell ref="A22:A35"/>
    <mergeCell ref="A36:A49"/>
    <mergeCell ref="B39:B41"/>
    <mergeCell ref="C40:C41"/>
    <mergeCell ref="B43:B45"/>
    <mergeCell ref="C44:C45"/>
    <mergeCell ref="B47:B49"/>
    <mergeCell ref="C48:C49"/>
    <mergeCell ref="C26:C27"/>
    <mergeCell ref="B29:B31"/>
    <mergeCell ref="C30:C31"/>
    <mergeCell ref="G51:H51"/>
    <mergeCell ref="F2:H2"/>
    <mergeCell ref="F4:H4"/>
    <mergeCell ref="B25:B27"/>
    <mergeCell ref="B33:B35"/>
    <mergeCell ref="C34:C35"/>
    <mergeCell ref="I4:I5"/>
    <mergeCell ref="A8:A21"/>
    <mergeCell ref="B11:B13"/>
    <mergeCell ref="C12:C13"/>
    <mergeCell ref="B15:B17"/>
    <mergeCell ref="C16:C17"/>
    <mergeCell ref="B19:B21"/>
    <mergeCell ref="C20:C21"/>
  </mergeCells>
  <dataValidations count="1">
    <dataValidation type="textLength" operator="lessThanOrEqual" allowBlank="1" showInputMessage="1" showErrorMessage="1" errorTitle="Ошибка" error="Допускается ввод не более 900 символов!" sqref="I50:I51">
      <formula1>900</formula1>
    </dataValidation>
  </dataValidations>
  <pageMargins left="0.19685039370078741" right="0.19685039370078741" top="0.78740157480314965" bottom="0.19685039370078741" header="0" footer="0"/>
  <pageSetup paperSize="9" scale="70"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76"/>
  <sheetViews>
    <sheetView showGridLines="0" topLeftCell="M56" zoomScaleNormal="100" workbookViewId="0">
      <selection activeCell="V73" sqref="V73:V74"/>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48" t="s">
        <v>630</v>
      </c>
      <c r="M5" s="1248"/>
      <c r="N5" s="1248"/>
      <c r="O5" s="1248"/>
      <c r="P5" s="1248"/>
      <c r="Q5" s="1248"/>
      <c r="R5" s="1248"/>
      <c r="S5" s="1248"/>
      <c r="T5" s="1248"/>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25" t="str">
        <f>IF(NameOrPr_ch="",IF(NameOrPr="","",NameOrPr),NameOrPr_ch)</f>
        <v>Региональная служба по тарифам Ростовской области</v>
      </c>
      <c r="P7" s="1225"/>
      <c r="Q7" s="1225"/>
      <c r="R7" s="1225"/>
      <c r="S7" s="1225"/>
      <c r="T7" s="1225"/>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595</v>
      </c>
      <c r="N8" s="667"/>
      <c r="O8" s="1225" t="str">
        <f>IF(datePr_ch="",IF(datePr="","",datePr),datePr_ch)</f>
        <v>26.11.2019</v>
      </c>
      <c r="P8" s="1225"/>
      <c r="Q8" s="1225"/>
      <c r="R8" s="1225"/>
      <c r="S8" s="1225"/>
      <c r="T8" s="1225"/>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594</v>
      </c>
      <c r="N9" s="667"/>
      <c r="O9" s="1225" t="str">
        <f>IF(numberPr_ch="",IF(numberPr="","",numberPr),numberPr_ch)</f>
        <v>56/11, 56/12, 56/13</v>
      </c>
      <c r="P9" s="1225"/>
      <c r="Q9" s="1225"/>
      <c r="R9" s="1225"/>
      <c r="S9" s="1225"/>
      <c r="T9" s="1225"/>
      <c r="U9" s="768"/>
      <c r="V9"/>
      <c r="W9"/>
      <c r="X9"/>
      <c r="Y9"/>
      <c r="Z9"/>
      <c r="AA9"/>
      <c r="AB9"/>
      <c r="AC9" s="768"/>
      <c r="AD9" s="520"/>
      <c r="AE9" s="1014"/>
      <c r="AF9" s="1014"/>
      <c r="AG9" s="1014"/>
      <c r="AH9" s="1014"/>
      <c r="AI9" s="1014"/>
      <c r="AJ9" s="1014"/>
      <c r="AK9" s="1014"/>
      <c r="AL9" s="1014"/>
      <c r="AM9" s="1014"/>
      <c r="AN9" s="1014"/>
      <c r="AO9" s="1014"/>
    </row>
    <row r="10" spans="1:41" s="1008" customFormat="1" ht="27.75" customHeight="1">
      <c r="A10" s="1014"/>
      <c r="B10" s="1014"/>
      <c r="C10" s="1014"/>
      <c r="D10" s="1014"/>
      <c r="E10" s="1014"/>
      <c r="F10" s="1014"/>
      <c r="G10" s="1014"/>
      <c r="H10" s="1014"/>
      <c r="L10" s="762"/>
      <c r="M10" s="618" t="s">
        <v>501</v>
      </c>
      <c r="N10" s="667"/>
      <c r="O10" s="1225" t="str">
        <f>IF(IstPub_ch="",IF(IstPub="","",IstPub),IstPub_ch)</f>
        <v>официальный портал правовой информации Ростовской области "Право"</v>
      </c>
      <c r="P10" s="1225"/>
      <c r="Q10" s="1225"/>
      <c r="R10" s="1225"/>
      <c r="S10" s="1225"/>
      <c r="T10" s="1225"/>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49"/>
      <c r="M11" s="1249"/>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26"/>
      <c r="P12" s="1226"/>
      <c r="Q12" s="1226"/>
      <c r="R12" s="1226"/>
      <c r="S12" s="1226"/>
      <c r="T12" s="1226"/>
      <c r="U12" s="1226"/>
      <c r="V12" s="1226" t="s">
        <v>2286</v>
      </c>
      <c r="W12" s="1226"/>
      <c r="X12" s="1226"/>
      <c r="Y12" s="1226"/>
      <c r="Z12" s="1226"/>
      <c r="AA12" s="1226"/>
      <c r="AB12" s="1226"/>
    </row>
    <row r="13" spans="1:41">
      <c r="J13" s="996"/>
      <c r="K13" s="996"/>
      <c r="L13" s="1161" t="s">
        <v>454</v>
      </c>
      <c r="M13" s="1161"/>
      <c r="N13" s="1161"/>
      <c r="O13" s="1161"/>
      <c r="P13" s="1161"/>
      <c r="Q13" s="1161"/>
      <c r="R13" s="1161"/>
      <c r="S13" s="1161"/>
      <c r="T13" s="1161"/>
      <c r="U13" s="1161"/>
      <c r="V13" s="1161"/>
      <c r="W13" s="1161"/>
      <c r="X13" s="1161"/>
      <c r="Y13" s="1161"/>
      <c r="Z13" s="1161"/>
      <c r="AA13" s="1161"/>
      <c r="AB13" s="1161"/>
      <c r="AC13" s="1161"/>
      <c r="AD13" s="1161" t="s">
        <v>455</v>
      </c>
    </row>
    <row r="14" spans="1:41" ht="14.25" customHeight="1">
      <c r="J14" s="996"/>
      <c r="K14" s="996"/>
      <c r="L14" s="1232" t="s">
        <v>92</v>
      </c>
      <c r="M14" s="1232" t="s">
        <v>638</v>
      </c>
      <c r="N14" s="662"/>
      <c r="O14" s="1233" t="s">
        <v>640</v>
      </c>
      <c r="P14" s="1234"/>
      <c r="Q14" s="1234"/>
      <c r="R14" s="1234"/>
      <c r="S14" s="1234"/>
      <c r="T14" s="1235"/>
      <c r="U14" s="1243" t="s">
        <v>341</v>
      </c>
      <c r="V14" s="1233" t="s">
        <v>640</v>
      </c>
      <c r="W14" s="1234"/>
      <c r="X14" s="1234"/>
      <c r="Y14" s="1234"/>
      <c r="Z14" s="1234"/>
      <c r="AA14" s="1235"/>
      <c r="AB14" s="1243" t="s">
        <v>341</v>
      </c>
      <c r="AC14" s="1229" t="s">
        <v>275</v>
      </c>
      <c r="AD14" s="1161"/>
    </row>
    <row r="15" spans="1:41" ht="14.25" customHeight="1">
      <c r="J15" s="996"/>
      <c r="K15" s="996"/>
      <c r="L15" s="1232"/>
      <c r="M15" s="1232"/>
      <c r="N15" s="663"/>
      <c r="O15" s="1238" t="s">
        <v>604</v>
      </c>
      <c r="P15" s="1236" t="s">
        <v>271</v>
      </c>
      <c r="Q15" s="1237"/>
      <c r="R15" s="1240" t="s">
        <v>653</v>
      </c>
      <c r="S15" s="1241"/>
      <c r="T15" s="1242"/>
      <c r="U15" s="1244"/>
      <c r="V15" s="1238" t="s">
        <v>604</v>
      </c>
      <c r="W15" s="1236" t="s">
        <v>271</v>
      </c>
      <c r="X15" s="1237"/>
      <c r="Y15" s="1240" t="s">
        <v>653</v>
      </c>
      <c r="Z15" s="1241"/>
      <c r="AA15" s="1242"/>
      <c r="AB15" s="1244"/>
      <c r="AC15" s="1230"/>
      <c r="AD15" s="1161"/>
    </row>
    <row r="16" spans="1:41" ht="33.75" customHeight="1">
      <c r="J16" s="996"/>
      <c r="K16" s="996"/>
      <c r="L16" s="1232"/>
      <c r="M16" s="1232"/>
      <c r="N16" s="664"/>
      <c r="O16" s="1239"/>
      <c r="P16" s="757" t="s">
        <v>605</v>
      </c>
      <c r="Q16" s="757" t="s">
        <v>6</v>
      </c>
      <c r="R16" s="1029" t="s">
        <v>274</v>
      </c>
      <c r="S16" s="1227" t="s">
        <v>273</v>
      </c>
      <c r="T16" s="1228"/>
      <c r="U16" s="1245"/>
      <c r="V16" s="1239"/>
      <c r="W16" s="757" t="s">
        <v>605</v>
      </c>
      <c r="X16" s="757" t="s">
        <v>6</v>
      </c>
      <c r="Y16" s="1121" t="s">
        <v>274</v>
      </c>
      <c r="Z16" s="1227" t="s">
        <v>273</v>
      </c>
      <c r="AA16" s="1228"/>
      <c r="AB16" s="1245"/>
      <c r="AC16" s="1231"/>
      <c r="AD16" s="1161"/>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50">
        <f ca="1">OFFSET(S17,0,-1)+1</f>
        <v>7</v>
      </c>
      <c r="T17" s="1250"/>
      <c r="U17" s="1026">
        <f ca="1">OFFSET(U17,0,-2)+1</f>
        <v>8</v>
      </c>
      <c r="V17" s="1119">
        <f ca="1">OFFSET(V17,0,-1)+1</f>
        <v>9</v>
      </c>
      <c r="W17" s="1119">
        <f ca="1">OFFSET(W17,0,-1)+1</f>
        <v>10</v>
      </c>
      <c r="X17" s="1119">
        <f ca="1">OFFSET(X17,0,-1)+1</f>
        <v>11</v>
      </c>
      <c r="Y17" s="1119">
        <f ca="1">OFFSET(Y17,0,-1)+1</f>
        <v>12</v>
      </c>
      <c r="Z17" s="1250">
        <f ca="1">OFFSET(Z17,0,-1)+1</f>
        <v>13</v>
      </c>
      <c r="AA17" s="1250"/>
      <c r="AB17" s="1119">
        <f ca="1">OFFSET(AB17,0,-2)+1</f>
        <v>14</v>
      </c>
      <c r="AC17" s="650">
        <f ca="1">OFFSET(AC17,0,-1)</f>
        <v>14</v>
      </c>
      <c r="AD17" s="1026">
        <f ca="1">OFFSET(AD17,0,-1)+1</f>
        <v>15</v>
      </c>
    </row>
    <row r="18" spans="1:43" ht="22.5">
      <c r="A18" s="1251">
        <v>1</v>
      </c>
      <c r="B18" s="1016"/>
      <c r="C18" s="1016"/>
      <c r="D18" s="1016"/>
      <c r="E18" s="982"/>
      <c r="F18" s="1027"/>
      <c r="G18" s="1027"/>
      <c r="H18" s="1027"/>
      <c r="I18" s="984"/>
      <c r="J18" s="980"/>
      <c r="K18" s="964"/>
      <c r="L18" s="1031" t="e">
        <f ca="1">mergeValue(A18)</f>
        <v>#NAME?</v>
      </c>
      <c r="M18" s="642" t="s">
        <v>20</v>
      </c>
      <c r="N18" s="647"/>
      <c r="O18" s="1252" t="str">
        <f>IF('Перечень тарифов'!J21="","","" &amp; 'Перечень тарифов'!J21 &amp; "")</f>
        <v>тариф на тепловую энергию, поставляемую потребителям, другим теплоснабжающим организациям Красносулинского района, на 2020 год</v>
      </c>
      <c r="P18" s="1252"/>
      <c r="Q18" s="1252"/>
      <c r="R18" s="1252"/>
      <c r="S18" s="1252"/>
      <c r="T18" s="1252"/>
      <c r="U18" s="1252"/>
      <c r="V18" s="1252"/>
      <c r="W18" s="1252"/>
      <c r="X18" s="1252"/>
      <c r="Y18" s="1252"/>
      <c r="Z18" s="1252"/>
      <c r="AA18" s="1252"/>
      <c r="AB18" s="1252"/>
      <c r="AC18" s="1252"/>
      <c r="AD18" s="631" t="s">
        <v>476</v>
      </c>
      <c r="AF18" s="830"/>
      <c r="AG18" s="830" t="str">
        <f t="shared" ref="AG18:AG74" si="0">IF(M18="","",M18 )</f>
        <v>Наименование тарифа</v>
      </c>
      <c r="AH18" s="830"/>
      <c r="AI18" s="830"/>
      <c r="AJ18" s="830"/>
      <c r="AP18" s="1009"/>
      <c r="AQ18" s="1009"/>
    </row>
    <row r="19" spans="1:43" hidden="1">
      <c r="A19" s="1251"/>
      <c r="B19" s="1251">
        <v>1</v>
      </c>
      <c r="C19" s="1016"/>
      <c r="D19" s="1016"/>
      <c r="E19" s="1027"/>
      <c r="F19" s="1027"/>
      <c r="G19" s="1027"/>
      <c r="H19" s="1027"/>
      <c r="I19" s="1022"/>
      <c r="J19" s="955"/>
      <c r="K19" s="958"/>
      <c r="L19" s="1031" t="e">
        <f ca="1">mergeValue(A19) &amp;"."&amp; mergeValue(B19)</f>
        <v>#NAME?</v>
      </c>
      <c r="M19" s="693"/>
      <c r="N19" s="647"/>
      <c r="O19" s="1252"/>
      <c r="P19" s="1252"/>
      <c r="Q19" s="1252"/>
      <c r="R19" s="1252"/>
      <c r="S19" s="1252"/>
      <c r="T19" s="1252"/>
      <c r="U19" s="1252"/>
      <c r="V19" s="1252"/>
      <c r="W19" s="1252"/>
      <c r="X19" s="1252"/>
      <c r="Y19" s="1252"/>
      <c r="Z19" s="1252"/>
      <c r="AA19" s="1252"/>
      <c r="AB19" s="1252"/>
      <c r="AC19" s="1252"/>
      <c r="AD19" s="631"/>
      <c r="AF19" s="830"/>
      <c r="AG19" s="830" t="str">
        <f t="shared" si="0"/>
        <v/>
      </c>
      <c r="AH19" s="830"/>
      <c r="AI19" s="830"/>
      <c r="AJ19" s="830"/>
      <c r="AP19" s="1009"/>
      <c r="AQ19" s="1009"/>
    </row>
    <row r="20" spans="1:43" hidden="1">
      <c r="A20" s="1251"/>
      <c r="B20" s="1251"/>
      <c r="C20" s="1251">
        <v>1</v>
      </c>
      <c r="D20" s="1016"/>
      <c r="E20" s="1027"/>
      <c r="F20" s="1027"/>
      <c r="G20" s="1027"/>
      <c r="H20" s="1027"/>
      <c r="I20" s="963"/>
      <c r="J20" s="955"/>
      <c r="K20" s="958"/>
      <c r="L20" s="1031" t="e">
        <f ca="1">mergeValue(A20) &amp;"."&amp; mergeValue(B20)&amp;"."&amp; mergeValue(C20)</f>
        <v>#NAME?</v>
      </c>
      <c r="M20" s="694"/>
      <c r="N20" s="647"/>
      <c r="O20" s="1252"/>
      <c r="P20" s="1252"/>
      <c r="Q20" s="1252"/>
      <c r="R20" s="1252"/>
      <c r="S20" s="1252"/>
      <c r="T20" s="1252"/>
      <c r="U20" s="1252"/>
      <c r="V20" s="1252"/>
      <c r="W20" s="1252"/>
      <c r="X20" s="1252"/>
      <c r="Y20" s="1252"/>
      <c r="Z20" s="1252"/>
      <c r="AA20" s="1252"/>
      <c r="AB20" s="1252"/>
      <c r="AC20" s="1252"/>
      <c r="AD20" s="631"/>
      <c r="AF20" s="830"/>
      <c r="AG20" s="830" t="str">
        <f t="shared" si="0"/>
        <v/>
      </c>
      <c r="AH20" s="830"/>
      <c r="AI20" s="830"/>
      <c r="AJ20" s="830"/>
      <c r="AP20" s="1009"/>
      <c r="AQ20" s="1009"/>
    </row>
    <row r="21" spans="1:43" hidden="1">
      <c r="A21" s="1251"/>
      <c r="B21" s="1251"/>
      <c r="C21" s="1251"/>
      <c r="D21" s="1251">
        <v>1</v>
      </c>
      <c r="E21" s="1027"/>
      <c r="F21" s="1027"/>
      <c r="G21" s="1027"/>
      <c r="H21" s="1027"/>
      <c r="I21" s="963"/>
      <c r="J21" s="955"/>
      <c r="K21" s="958"/>
      <c r="L21" s="1031" t="e">
        <f ca="1">mergeValue(A21) &amp;"."&amp; mergeValue(B21)&amp;"."&amp; mergeValue(C21)&amp;"."&amp; mergeValue(D21)</f>
        <v>#NAME?</v>
      </c>
      <c r="M21" s="695"/>
      <c r="N21" s="647"/>
      <c r="O21" s="1252"/>
      <c r="P21" s="1252"/>
      <c r="Q21" s="1252"/>
      <c r="R21" s="1252"/>
      <c r="S21" s="1252"/>
      <c r="T21" s="1252"/>
      <c r="U21" s="1252"/>
      <c r="V21" s="1252"/>
      <c r="W21" s="1252"/>
      <c r="X21" s="1252"/>
      <c r="Y21" s="1252"/>
      <c r="Z21" s="1252"/>
      <c r="AA21" s="1252"/>
      <c r="AB21" s="1252"/>
      <c r="AC21" s="1252"/>
      <c r="AD21" s="631"/>
      <c r="AF21" s="830"/>
      <c r="AG21" s="830" t="str">
        <f t="shared" si="0"/>
        <v/>
      </c>
      <c r="AH21" s="830"/>
      <c r="AI21" s="830"/>
      <c r="AJ21" s="830"/>
      <c r="AP21" s="1009"/>
      <c r="AQ21" s="1009"/>
    </row>
    <row r="22" spans="1:43" ht="101.25">
      <c r="A22" s="1251"/>
      <c r="B22" s="1251"/>
      <c r="C22" s="1251"/>
      <c r="D22" s="1251"/>
      <c r="E22" s="1251">
        <v>1</v>
      </c>
      <c r="F22" s="1027"/>
      <c r="G22" s="1027"/>
      <c r="H22" s="1016">
        <v>1</v>
      </c>
      <c r="I22" s="1251">
        <v>1</v>
      </c>
      <c r="J22" s="1027"/>
      <c r="K22" s="966"/>
      <c r="L22" s="1031" t="e">
        <f ca="1">mergeValue(A22) &amp;"."&amp; mergeValue(B22)&amp;"."&amp; mergeValue(C22)&amp;"."&amp; mergeValue(D22)&amp;"."&amp; mergeValue(E22)</f>
        <v>#NAME?</v>
      </c>
      <c r="M22" s="555" t="s">
        <v>9</v>
      </c>
      <c r="N22" s="647"/>
      <c r="O22" s="1254" t="s">
        <v>3</v>
      </c>
      <c r="P22" s="1255"/>
      <c r="Q22" s="1255"/>
      <c r="R22" s="1255"/>
      <c r="S22" s="1255"/>
      <c r="T22" s="1255"/>
      <c r="U22" s="1255"/>
      <c r="V22" s="1255"/>
      <c r="W22" s="1255"/>
      <c r="X22" s="1255"/>
      <c r="Y22" s="1255"/>
      <c r="Z22" s="1255"/>
      <c r="AA22" s="1255"/>
      <c r="AB22" s="1255"/>
      <c r="AC22" s="1256"/>
      <c r="AD22" s="631" t="s">
        <v>637</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51"/>
      <c r="B23" s="1251"/>
      <c r="C23" s="1251"/>
      <c r="D23" s="1251"/>
      <c r="E23" s="1251"/>
      <c r="F23" s="1251">
        <v>1</v>
      </c>
      <c r="G23" s="1016"/>
      <c r="H23" s="1016"/>
      <c r="I23" s="1251"/>
      <c r="J23" s="1251">
        <v>1</v>
      </c>
      <c r="K23" s="967"/>
      <c r="L23" s="1031" t="e">
        <f ca="1">mergeValue(A23) &amp;"."&amp; mergeValue(B23)&amp;"."&amp; mergeValue(C23)&amp;"."&amp; mergeValue(D23)&amp;"."&amp; mergeValue(E23)&amp;"."&amp; mergeValue(F23)</f>
        <v>#NAME?</v>
      </c>
      <c r="M23" s="556" t="s">
        <v>10</v>
      </c>
      <c r="N23" s="647"/>
      <c r="O23" s="1254" t="s">
        <v>303</v>
      </c>
      <c r="P23" s="1255"/>
      <c r="Q23" s="1255"/>
      <c r="R23" s="1255"/>
      <c r="S23" s="1255"/>
      <c r="T23" s="1255"/>
      <c r="U23" s="1255"/>
      <c r="V23" s="1255"/>
      <c r="W23" s="1255"/>
      <c r="X23" s="1255"/>
      <c r="Y23" s="1255"/>
      <c r="Z23" s="1255"/>
      <c r="AA23" s="1255"/>
      <c r="AB23" s="1255"/>
      <c r="AC23" s="1256"/>
      <c r="AD23" s="631" t="s">
        <v>635</v>
      </c>
      <c r="AF23" s="830"/>
      <c r="AG23" s="830" t="str">
        <f t="shared" si="0"/>
        <v>Группа потребителей</v>
      </c>
      <c r="AH23" s="830"/>
      <c r="AI23" s="830"/>
      <c r="AJ23" s="830"/>
      <c r="AP23" s="1009"/>
      <c r="AQ23" s="1009"/>
    </row>
    <row r="24" spans="1:43" ht="17.100000000000001" customHeight="1">
      <c r="A24" s="1251"/>
      <c r="B24" s="1251"/>
      <c r="C24" s="1251"/>
      <c r="D24" s="1251"/>
      <c r="E24" s="1251"/>
      <c r="F24" s="1251"/>
      <c r="G24" s="1016">
        <v>1</v>
      </c>
      <c r="H24" s="1016"/>
      <c r="I24" s="1251"/>
      <c r="J24" s="1251"/>
      <c r="K24" s="967">
        <v>1</v>
      </c>
      <c r="L24" s="1031" t="e">
        <f ca="1">mergeValue(A24) &amp;"."&amp; mergeValue(B24)&amp;"."&amp; mergeValue(C24)&amp;"."&amp; mergeValue(D24)&amp;"."&amp; mergeValue(E24)&amp;"."&amp; mergeValue(F24)&amp;"."&amp; mergeValue(G24)</f>
        <v>#NAME?</v>
      </c>
      <c r="M24" s="1070" t="s">
        <v>641</v>
      </c>
      <c r="N24" s="647"/>
      <c r="O24" s="684">
        <v>3152.71</v>
      </c>
      <c r="P24" s="764"/>
      <c r="Q24" s="1095"/>
      <c r="R24" s="1246" t="s">
        <v>1679</v>
      </c>
      <c r="S24" s="1247" t="s">
        <v>84</v>
      </c>
      <c r="T24" s="1246" t="s">
        <v>2296</v>
      </c>
      <c r="U24" s="1247" t="s">
        <v>84</v>
      </c>
      <c r="V24" s="684">
        <v>3237.32</v>
      </c>
      <c r="W24" s="764"/>
      <c r="X24" s="1095"/>
      <c r="Y24" s="1246" t="s">
        <v>2297</v>
      </c>
      <c r="Z24" s="1247" t="s">
        <v>84</v>
      </c>
      <c r="AA24" s="1246" t="s">
        <v>1680</v>
      </c>
      <c r="AB24" s="1247" t="s">
        <v>85</v>
      </c>
      <c r="AC24" s="764"/>
      <c r="AD24" s="1222" t="s">
        <v>654</v>
      </c>
      <c r="AE24" s="1009" t="e">
        <f ca="1">strCheckDate(O25:AC25)</f>
        <v>#NAME?</v>
      </c>
      <c r="AF24" s="830"/>
      <c r="AG24" s="830" t="str">
        <f t="shared" si="0"/>
        <v>вода</v>
      </c>
      <c r="AH24" s="830"/>
      <c r="AI24" s="830"/>
      <c r="AJ24" s="830"/>
      <c r="AP24" s="1009"/>
      <c r="AQ24" s="1009"/>
    </row>
    <row r="25" spans="1:43" ht="11.25" hidden="1" customHeight="1">
      <c r="A25" s="1251"/>
      <c r="B25" s="1251"/>
      <c r="C25" s="1251"/>
      <c r="D25" s="1251"/>
      <c r="E25" s="1251"/>
      <c r="F25" s="1251"/>
      <c r="G25" s="1016"/>
      <c r="H25" s="1016"/>
      <c r="I25" s="1251"/>
      <c r="J25" s="1251"/>
      <c r="K25" s="967"/>
      <c r="L25" s="801"/>
      <c r="M25" s="647"/>
      <c r="N25" s="647"/>
      <c r="O25" s="764"/>
      <c r="P25" s="764"/>
      <c r="Q25" s="770" t="str">
        <f>R24 &amp; "-" &amp; T24</f>
        <v>01.01.2020-30.06.2020</v>
      </c>
      <c r="R25" s="1246"/>
      <c r="S25" s="1247"/>
      <c r="T25" s="1246"/>
      <c r="U25" s="1247"/>
      <c r="V25" s="764"/>
      <c r="W25" s="764"/>
      <c r="X25" s="770" t="str">
        <f>Y24 &amp; "-" &amp; AA24</f>
        <v>01.07.2020-31.12.2020</v>
      </c>
      <c r="Y25" s="1246"/>
      <c r="Z25" s="1247"/>
      <c r="AA25" s="1246"/>
      <c r="AB25" s="1247"/>
      <c r="AC25" s="764"/>
      <c r="AD25" s="1223"/>
      <c r="AF25" s="830"/>
      <c r="AG25" s="830" t="str">
        <f t="shared" si="0"/>
        <v/>
      </c>
      <c r="AH25" s="830"/>
      <c r="AI25" s="830"/>
      <c r="AJ25" s="830"/>
      <c r="AP25" s="1009"/>
      <c r="AQ25" s="1009"/>
    </row>
    <row r="26" spans="1:43" ht="15" customHeight="1">
      <c r="A26" s="1251"/>
      <c r="B26" s="1251"/>
      <c r="C26" s="1251"/>
      <c r="D26" s="1251"/>
      <c r="E26" s="1251"/>
      <c r="F26" s="1251"/>
      <c r="G26" s="1027"/>
      <c r="H26" s="1016"/>
      <c r="I26" s="1251"/>
      <c r="J26" s="1251"/>
      <c r="K26" s="966"/>
      <c r="L26" s="689"/>
      <c r="M26" s="558" t="s">
        <v>25</v>
      </c>
      <c r="N26" s="1007"/>
      <c r="O26" s="1007"/>
      <c r="P26" s="1007"/>
      <c r="Q26" s="1007"/>
      <c r="R26" s="1007"/>
      <c r="S26" s="1007"/>
      <c r="T26" s="1007"/>
      <c r="U26" s="1007"/>
      <c r="V26" s="1007"/>
      <c r="W26" s="1007"/>
      <c r="X26" s="1007"/>
      <c r="Y26" s="1007"/>
      <c r="Z26" s="1007"/>
      <c r="AA26" s="1007"/>
      <c r="AB26" s="1007"/>
      <c r="AC26" s="763"/>
      <c r="AD26" s="1224"/>
      <c r="AF26" s="830"/>
      <c r="AG26" s="830" t="str">
        <f t="shared" si="0"/>
        <v>Добавить вид теплоносителя (параметры теплоносителя)</v>
      </c>
      <c r="AH26" s="830"/>
      <c r="AI26" s="830"/>
      <c r="AJ26" s="830"/>
      <c r="AP26" s="1009"/>
      <c r="AQ26" s="1009"/>
    </row>
    <row r="27" spans="1:43" s="1062" customFormat="1" ht="90">
      <c r="A27" s="1251"/>
      <c r="B27" s="1251"/>
      <c r="C27" s="1251"/>
      <c r="D27" s="1251"/>
      <c r="E27" s="1251"/>
      <c r="F27" s="1251">
        <v>2</v>
      </c>
      <c r="G27" s="1080"/>
      <c r="H27" s="1080"/>
      <c r="I27" s="1251"/>
      <c r="J27" s="1257" t="s">
        <v>2286</v>
      </c>
      <c r="K27" s="967"/>
      <c r="L27" s="1122" t="e">
        <f ca="1">mergeValue(A27) &amp;"."&amp; mergeValue(B27)&amp;"."&amp; mergeValue(C27)&amp;"."&amp; mergeValue(D27)&amp;"."&amp; mergeValue(E27)&amp;"."&amp; mergeValue(F27)</f>
        <v>#NAME?</v>
      </c>
      <c r="M27" s="556" t="s">
        <v>10</v>
      </c>
      <c r="N27" s="647"/>
      <c r="O27" s="1254" t="s">
        <v>2276</v>
      </c>
      <c r="P27" s="1255"/>
      <c r="Q27" s="1255"/>
      <c r="R27" s="1255"/>
      <c r="S27" s="1255"/>
      <c r="T27" s="1255"/>
      <c r="U27" s="1255"/>
      <c r="V27" s="1255"/>
      <c r="W27" s="1255"/>
      <c r="X27" s="1255"/>
      <c r="Y27" s="1255"/>
      <c r="Z27" s="1255"/>
      <c r="AA27" s="1255"/>
      <c r="AB27" s="1255"/>
      <c r="AC27" s="1256"/>
      <c r="AD27" s="631" t="s">
        <v>635</v>
      </c>
      <c r="AE27" s="1009"/>
      <c r="AF27" s="830"/>
      <c r="AG27" s="830" t="str">
        <f t="shared" si="0"/>
        <v>Группа потребителей</v>
      </c>
      <c r="AH27" s="830"/>
      <c r="AI27" s="830"/>
      <c r="AJ27" s="830"/>
      <c r="AK27" s="1009"/>
      <c r="AL27" s="1009"/>
      <c r="AM27" s="1009"/>
      <c r="AN27" s="1009"/>
      <c r="AO27" s="1009"/>
      <c r="AP27" s="1009"/>
      <c r="AQ27" s="1009"/>
    </row>
    <row r="28" spans="1:43" s="1062" customFormat="1" ht="17.100000000000001" customHeight="1">
      <c r="A28" s="1251"/>
      <c r="B28" s="1251"/>
      <c r="C28" s="1251"/>
      <c r="D28" s="1251"/>
      <c r="E28" s="1251"/>
      <c r="F28" s="1251"/>
      <c r="G28" s="1080">
        <v>1</v>
      </c>
      <c r="H28" s="1080"/>
      <c r="I28" s="1251"/>
      <c r="J28" s="1251"/>
      <c r="K28" s="967">
        <v>1</v>
      </c>
      <c r="L28" s="1122" t="e">
        <f ca="1">mergeValue(A28) &amp;"."&amp; mergeValue(B28)&amp;"."&amp; mergeValue(C28)&amp;"."&amp; mergeValue(D28)&amp;"."&amp; mergeValue(E28)&amp;"."&amp; mergeValue(F28)&amp;"."&amp; mergeValue(G28)</f>
        <v>#NAME?</v>
      </c>
      <c r="M28" s="1070" t="s">
        <v>641</v>
      </c>
      <c r="N28" s="647"/>
      <c r="O28" s="684">
        <v>3783.25</v>
      </c>
      <c r="P28" s="764"/>
      <c r="Q28" s="1095"/>
      <c r="R28" s="1246" t="s">
        <v>1679</v>
      </c>
      <c r="S28" s="1247" t="s">
        <v>84</v>
      </c>
      <c r="T28" s="1246" t="s">
        <v>2296</v>
      </c>
      <c r="U28" s="1247" t="s">
        <v>84</v>
      </c>
      <c r="V28" s="684">
        <v>3884.78</v>
      </c>
      <c r="W28" s="764"/>
      <c r="X28" s="1095"/>
      <c r="Y28" s="1246" t="s">
        <v>2297</v>
      </c>
      <c r="Z28" s="1247" t="s">
        <v>84</v>
      </c>
      <c r="AA28" s="1246" t="s">
        <v>1680</v>
      </c>
      <c r="AB28" s="1247" t="s">
        <v>85</v>
      </c>
      <c r="AC28" s="764"/>
      <c r="AD28" s="1222" t="s">
        <v>654</v>
      </c>
      <c r="AE28" s="1009" t="e">
        <f ca="1">strCheckDate(O29:AC29)</f>
        <v>#NAME?</v>
      </c>
      <c r="AF28" s="830"/>
      <c r="AG28" s="830" t="str">
        <f t="shared" si="0"/>
        <v>вода</v>
      </c>
      <c r="AH28" s="830"/>
      <c r="AI28" s="830"/>
      <c r="AJ28" s="830"/>
      <c r="AK28" s="1009"/>
      <c r="AL28" s="1009"/>
      <c r="AM28" s="1009"/>
      <c r="AN28" s="1009"/>
      <c r="AO28" s="1009"/>
      <c r="AP28" s="1009"/>
      <c r="AQ28" s="1009"/>
    </row>
    <row r="29" spans="1:43" s="1062" customFormat="1" ht="11.25" hidden="1" customHeight="1">
      <c r="A29" s="1251"/>
      <c r="B29" s="1251"/>
      <c r="C29" s="1251"/>
      <c r="D29" s="1251"/>
      <c r="E29" s="1251"/>
      <c r="F29" s="1251"/>
      <c r="G29" s="1080"/>
      <c r="H29" s="1080"/>
      <c r="I29" s="1251"/>
      <c r="J29" s="1251"/>
      <c r="K29" s="967"/>
      <c r="L29" s="801"/>
      <c r="M29" s="647"/>
      <c r="N29" s="647"/>
      <c r="O29" s="764"/>
      <c r="P29" s="764"/>
      <c r="Q29" s="770" t="str">
        <f>R28 &amp; "-" &amp; T28</f>
        <v>01.01.2020-30.06.2020</v>
      </c>
      <c r="R29" s="1246"/>
      <c r="S29" s="1247"/>
      <c r="T29" s="1246"/>
      <c r="U29" s="1247"/>
      <c r="V29" s="764"/>
      <c r="W29" s="764"/>
      <c r="X29" s="770" t="str">
        <f>Y28 &amp; "-" &amp; AA28</f>
        <v>01.07.2020-31.12.2020</v>
      </c>
      <c r="Y29" s="1246"/>
      <c r="Z29" s="1247"/>
      <c r="AA29" s="1246"/>
      <c r="AB29" s="1247"/>
      <c r="AC29" s="764"/>
      <c r="AD29" s="1223"/>
      <c r="AE29" s="1009"/>
      <c r="AF29" s="830"/>
      <c r="AG29" s="830" t="str">
        <f t="shared" si="0"/>
        <v/>
      </c>
      <c r="AH29" s="830"/>
      <c r="AI29" s="830"/>
      <c r="AJ29" s="830"/>
      <c r="AK29" s="1009"/>
      <c r="AL29" s="1009"/>
      <c r="AM29" s="1009"/>
      <c r="AN29" s="1009"/>
      <c r="AO29" s="1009"/>
      <c r="AP29" s="1009"/>
      <c r="AQ29" s="1009"/>
    </row>
    <row r="30" spans="1:43" s="1062" customFormat="1" ht="15" customHeight="1">
      <c r="A30" s="1251"/>
      <c r="B30" s="1251"/>
      <c r="C30" s="1251"/>
      <c r="D30" s="1251"/>
      <c r="E30" s="1251"/>
      <c r="F30" s="1251"/>
      <c r="G30" s="1118"/>
      <c r="H30" s="1080"/>
      <c r="I30" s="1251"/>
      <c r="J30" s="1251"/>
      <c r="K30" s="966"/>
      <c r="L30" s="689"/>
      <c r="M30" s="558" t="s">
        <v>25</v>
      </c>
      <c r="N30" s="1007"/>
      <c r="O30" s="1007"/>
      <c r="P30" s="1007"/>
      <c r="Q30" s="1007"/>
      <c r="R30" s="1007"/>
      <c r="S30" s="1007"/>
      <c r="T30" s="1007"/>
      <c r="U30" s="1007"/>
      <c r="V30" s="1007"/>
      <c r="W30" s="1007"/>
      <c r="X30" s="1007"/>
      <c r="Y30" s="1007"/>
      <c r="Z30" s="1007"/>
      <c r="AA30" s="1007"/>
      <c r="AB30" s="1007"/>
      <c r="AC30" s="763"/>
      <c r="AD30" s="1224"/>
      <c r="AE30" s="1009"/>
      <c r="AF30" s="830"/>
      <c r="AG30" s="830" t="str">
        <f t="shared" si="0"/>
        <v>Добавить вид теплоносителя (параметры теплоносителя)</v>
      </c>
      <c r="AH30" s="830"/>
      <c r="AI30" s="830"/>
      <c r="AJ30" s="830"/>
      <c r="AK30" s="1009"/>
      <c r="AL30" s="1009"/>
      <c r="AM30" s="1009"/>
      <c r="AN30" s="1009"/>
      <c r="AO30" s="1009"/>
      <c r="AP30" s="1009"/>
      <c r="AQ30" s="1009"/>
    </row>
    <row r="31" spans="1:43" s="1062" customFormat="1" ht="90">
      <c r="A31" s="1251"/>
      <c r="B31" s="1251"/>
      <c r="C31" s="1251"/>
      <c r="D31" s="1251"/>
      <c r="E31" s="1251"/>
      <c r="F31" s="1251">
        <v>3</v>
      </c>
      <c r="G31" s="1080"/>
      <c r="H31" s="1080"/>
      <c r="I31" s="1251"/>
      <c r="J31" s="1257" t="s">
        <v>2286</v>
      </c>
      <c r="K31" s="967"/>
      <c r="L31" s="1122" t="e">
        <f ca="1">mergeValue(A31) &amp;"."&amp; mergeValue(B31)&amp;"."&amp; mergeValue(C31)&amp;"."&amp; mergeValue(D31)&amp;"."&amp; mergeValue(E31)&amp;"."&amp; mergeValue(F31)</f>
        <v>#NAME?</v>
      </c>
      <c r="M31" s="556" t="s">
        <v>10</v>
      </c>
      <c r="N31" s="647"/>
      <c r="O31" s="1254" t="s">
        <v>304</v>
      </c>
      <c r="P31" s="1255"/>
      <c r="Q31" s="1255"/>
      <c r="R31" s="1255"/>
      <c r="S31" s="1255"/>
      <c r="T31" s="1255"/>
      <c r="U31" s="1255"/>
      <c r="V31" s="1255"/>
      <c r="W31" s="1255"/>
      <c r="X31" s="1255"/>
      <c r="Y31" s="1255"/>
      <c r="Z31" s="1255"/>
      <c r="AA31" s="1255"/>
      <c r="AB31" s="1255"/>
      <c r="AC31" s="1256"/>
      <c r="AD31" s="631" t="s">
        <v>635</v>
      </c>
      <c r="AE31" s="1009"/>
      <c r="AF31" s="830"/>
      <c r="AG31" s="830" t="str">
        <f t="shared" si="0"/>
        <v>Группа потребителей</v>
      </c>
      <c r="AH31" s="830"/>
      <c r="AI31" s="830"/>
      <c r="AJ31" s="830"/>
      <c r="AK31" s="1009"/>
      <c r="AL31" s="1009"/>
      <c r="AM31" s="1009"/>
      <c r="AN31" s="1009"/>
      <c r="AO31" s="1009"/>
      <c r="AP31" s="1009"/>
      <c r="AQ31" s="1009"/>
    </row>
    <row r="32" spans="1:43" s="1062" customFormat="1" ht="17.100000000000001" customHeight="1">
      <c r="A32" s="1251"/>
      <c r="B32" s="1251"/>
      <c r="C32" s="1251"/>
      <c r="D32" s="1251"/>
      <c r="E32" s="1251"/>
      <c r="F32" s="1251"/>
      <c r="G32" s="1080">
        <v>1</v>
      </c>
      <c r="H32" s="1080"/>
      <c r="I32" s="1251"/>
      <c r="J32" s="1251"/>
      <c r="K32" s="967">
        <v>1</v>
      </c>
      <c r="L32" s="1122" t="e">
        <f ca="1">mergeValue(A32) &amp;"."&amp; mergeValue(B32)&amp;"."&amp; mergeValue(C32)&amp;"."&amp; mergeValue(D32)&amp;"."&amp; mergeValue(E32)&amp;"."&amp; mergeValue(F32)&amp;"."&amp; mergeValue(G32)</f>
        <v>#NAME?</v>
      </c>
      <c r="M32" s="1070" t="s">
        <v>641</v>
      </c>
      <c r="N32" s="647"/>
      <c r="O32" s="684">
        <v>3152.71</v>
      </c>
      <c r="P32" s="764"/>
      <c r="Q32" s="1095"/>
      <c r="R32" s="1246" t="s">
        <v>1679</v>
      </c>
      <c r="S32" s="1247" t="s">
        <v>84</v>
      </c>
      <c r="T32" s="1246" t="s">
        <v>2296</v>
      </c>
      <c r="U32" s="1247" t="s">
        <v>84</v>
      </c>
      <c r="V32" s="684">
        <v>3237.32</v>
      </c>
      <c r="W32" s="764"/>
      <c r="X32" s="1095"/>
      <c r="Y32" s="1246" t="s">
        <v>2297</v>
      </c>
      <c r="Z32" s="1247" t="s">
        <v>84</v>
      </c>
      <c r="AA32" s="1246" t="s">
        <v>1680</v>
      </c>
      <c r="AB32" s="1247" t="s">
        <v>85</v>
      </c>
      <c r="AC32" s="764"/>
      <c r="AD32" s="1222" t="s">
        <v>654</v>
      </c>
      <c r="AE32" s="1009" t="e">
        <f ca="1">strCheckDate(O33:AC33)</f>
        <v>#NAME?</v>
      </c>
      <c r="AF32" s="830"/>
      <c r="AG32" s="830" t="str">
        <f t="shared" si="0"/>
        <v>вода</v>
      </c>
      <c r="AH32" s="830"/>
      <c r="AI32" s="830"/>
      <c r="AJ32" s="830"/>
      <c r="AK32" s="1009"/>
      <c r="AL32" s="1009"/>
      <c r="AM32" s="1009"/>
      <c r="AN32" s="1009"/>
      <c r="AO32" s="1009"/>
      <c r="AP32" s="1009"/>
      <c r="AQ32" s="1009"/>
    </row>
    <row r="33" spans="1:43" s="1062" customFormat="1" ht="11.25" hidden="1" customHeight="1">
      <c r="A33" s="1251"/>
      <c r="B33" s="1251"/>
      <c r="C33" s="1251"/>
      <c r="D33" s="1251"/>
      <c r="E33" s="1251"/>
      <c r="F33" s="1251"/>
      <c r="G33" s="1080"/>
      <c r="H33" s="1080"/>
      <c r="I33" s="1251"/>
      <c r="J33" s="1251"/>
      <c r="K33" s="967"/>
      <c r="L33" s="801"/>
      <c r="M33" s="647"/>
      <c r="N33" s="647"/>
      <c r="O33" s="764"/>
      <c r="P33" s="764"/>
      <c r="Q33" s="770" t="str">
        <f>R32 &amp; "-" &amp; T32</f>
        <v>01.01.2020-30.06.2020</v>
      </c>
      <c r="R33" s="1246"/>
      <c r="S33" s="1247"/>
      <c r="T33" s="1246"/>
      <c r="U33" s="1247"/>
      <c r="V33" s="764"/>
      <c r="W33" s="764"/>
      <c r="X33" s="770" t="str">
        <f>Y32 &amp; "-" &amp; AA32</f>
        <v>01.07.2020-31.12.2020</v>
      </c>
      <c r="Y33" s="1246"/>
      <c r="Z33" s="1247"/>
      <c r="AA33" s="1246"/>
      <c r="AB33" s="1247"/>
      <c r="AC33" s="764"/>
      <c r="AD33" s="1223"/>
      <c r="AE33" s="1009"/>
      <c r="AF33" s="830"/>
      <c r="AG33" s="830" t="str">
        <f t="shared" si="0"/>
        <v/>
      </c>
      <c r="AH33" s="830"/>
      <c r="AI33" s="830"/>
      <c r="AJ33" s="830"/>
      <c r="AK33" s="1009"/>
      <c r="AL33" s="1009"/>
      <c r="AM33" s="1009"/>
      <c r="AN33" s="1009"/>
      <c r="AO33" s="1009"/>
      <c r="AP33" s="1009"/>
      <c r="AQ33" s="1009"/>
    </row>
    <row r="34" spans="1:43" s="1062" customFormat="1" ht="15" customHeight="1">
      <c r="A34" s="1251"/>
      <c r="B34" s="1251"/>
      <c r="C34" s="1251"/>
      <c r="D34" s="1251"/>
      <c r="E34" s="1251"/>
      <c r="F34" s="1251"/>
      <c r="G34" s="1118"/>
      <c r="H34" s="1080"/>
      <c r="I34" s="1251"/>
      <c r="J34" s="1251"/>
      <c r="K34" s="966"/>
      <c r="L34" s="689"/>
      <c r="M34" s="558" t="s">
        <v>25</v>
      </c>
      <c r="N34" s="1007"/>
      <c r="O34" s="1007"/>
      <c r="P34" s="1007"/>
      <c r="Q34" s="1007"/>
      <c r="R34" s="1007"/>
      <c r="S34" s="1007"/>
      <c r="T34" s="1007"/>
      <c r="U34" s="1007"/>
      <c r="V34" s="1007"/>
      <c r="W34" s="1007"/>
      <c r="X34" s="1007"/>
      <c r="Y34" s="1007"/>
      <c r="Z34" s="1007"/>
      <c r="AA34" s="1007"/>
      <c r="AB34" s="1007"/>
      <c r="AC34" s="763"/>
      <c r="AD34" s="1224"/>
      <c r="AE34" s="1009"/>
      <c r="AF34" s="830"/>
      <c r="AG34" s="830" t="str">
        <f t="shared" si="0"/>
        <v>Добавить вид теплоносителя (параметры теплоносителя)</v>
      </c>
      <c r="AH34" s="830"/>
      <c r="AI34" s="830"/>
      <c r="AJ34" s="830"/>
      <c r="AK34" s="1009"/>
      <c r="AL34" s="1009"/>
      <c r="AM34" s="1009"/>
      <c r="AN34" s="1009"/>
      <c r="AO34" s="1009"/>
      <c r="AP34" s="1009"/>
      <c r="AQ34" s="1009"/>
    </row>
    <row r="35" spans="1:43" ht="15" customHeight="1">
      <c r="A35" s="1251"/>
      <c r="B35" s="1251"/>
      <c r="C35" s="1251"/>
      <c r="D35" s="1251"/>
      <c r="E35" s="1251"/>
      <c r="F35" s="1027"/>
      <c r="G35" s="1027"/>
      <c r="H35" s="1016"/>
      <c r="I35" s="1251"/>
      <c r="J35" s="1027"/>
      <c r="K35" s="966"/>
      <c r="L35" s="689"/>
      <c r="M35" s="557" t="s">
        <v>11</v>
      </c>
      <c r="N35" s="1007"/>
      <c r="O35" s="1007"/>
      <c r="P35" s="1007"/>
      <c r="Q35" s="1007"/>
      <c r="R35" s="1007"/>
      <c r="S35" s="1007"/>
      <c r="T35" s="1007"/>
      <c r="U35" s="1006"/>
      <c r="V35" s="1007"/>
      <c r="W35" s="1007"/>
      <c r="X35" s="1007"/>
      <c r="Y35" s="1007"/>
      <c r="Z35" s="1007"/>
      <c r="AA35" s="1007"/>
      <c r="AB35" s="1006"/>
      <c r="AC35" s="1007"/>
      <c r="AD35" s="666"/>
      <c r="AF35" s="830"/>
      <c r="AG35" s="830" t="str">
        <f t="shared" si="0"/>
        <v>Добавить группу потребителей</v>
      </c>
      <c r="AH35" s="830"/>
      <c r="AI35" s="830"/>
      <c r="AJ35" s="830"/>
      <c r="AP35" s="1009"/>
      <c r="AQ35" s="1009"/>
    </row>
    <row r="36" spans="1:43" ht="15" customHeight="1">
      <c r="A36" s="1251"/>
      <c r="B36" s="1251"/>
      <c r="C36" s="1251"/>
      <c r="D36" s="1251"/>
      <c r="E36" s="965"/>
      <c r="F36" s="1027"/>
      <c r="G36" s="1027"/>
      <c r="H36" s="1027"/>
      <c r="I36" s="980"/>
      <c r="J36" s="995"/>
      <c r="K36" s="964"/>
      <c r="L36" s="689"/>
      <c r="M36" s="1002" t="s">
        <v>12</v>
      </c>
      <c r="N36" s="1007"/>
      <c r="O36" s="1007"/>
      <c r="P36" s="1007"/>
      <c r="Q36" s="1007"/>
      <c r="R36" s="1007"/>
      <c r="S36" s="1007"/>
      <c r="T36" s="1007"/>
      <c r="U36" s="1006"/>
      <c r="V36" s="1007"/>
      <c r="W36" s="1007"/>
      <c r="X36" s="1007"/>
      <c r="Y36" s="1007"/>
      <c r="Z36" s="1007"/>
      <c r="AA36" s="1007"/>
      <c r="AB36" s="1006"/>
      <c r="AC36" s="1007"/>
      <c r="AD36" s="666"/>
      <c r="AF36" s="830"/>
      <c r="AG36" s="830" t="str">
        <f t="shared" si="0"/>
        <v>Добавить схему подключения</v>
      </c>
      <c r="AH36" s="830"/>
      <c r="AI36" s="830"/>
      <c r="AJ36" s="830"/>
      <c r="AP36" s="1009"/>
      <c r="AQ36" s="1009"/>
    </row>
    <row r="37" spans="1:43" s="1062" customFormat="1" ht="22.5">
      <c r="A37" s="1251">
        <v>2</v>
      </c>
      <c r="B37" s="1080"/>
      <c r="C37" s="1080"/>
      <c r="D37" s="1080"/>
      <c r="E37" s="1081" t="s">
        <v>253</v>
      </c>
      <c r="F37" s="1118"/>
      <c r="G37" s="1118"/>
      <c r="H37" s="1118"/>
      <c r="I37" s="984"/>
      <c r="J37" s="980"/>
      <c r="K37" s="964"/>
      <c r="L37" s="1122" t="e">
        <f ca="1">mergeValue(A37)</f>
        <v>#NAME?</v>
      </c>
      <c r="M37" s="642" t="s">
        <v>20</v>
      </c>
      <c r="N37" s="647"/>
      <c r="O37" s="1258" t="str">
        <f>IF('Перечень тарифов'!J25="","","" &amp; 'Перечень тарифов'!J25 &amp; "")</f>
        <v>тариф на тепловую энергию, поставляемую потребителям, другим теплоснабжающим организациям города Красный Сулин, на 2020 год</v>
      </c>
      <c r="P37" s="1259"/>
      <c r="Q37" s="1259"/>
      <c r="R37" s="1259"/>
      <c r="S37" s="1259"/>
      <c r="T37" s="1259"/>
      <c r="U37" s="1259"/>
      <c r="V37" s="1259"/>
      <c r="W37" s="1259"/>
      <c r="X37" s="1259"/>
      <c r="Y37" s="1259"/>
      <c r="Z37" s="1259"/>
      <c r="AA37" s="1259"/>
      <c r="AB37" s="1259"/>
      <c r="AC37" s="1260"/>
      <c r="AD37" s="631" t="s">
        <v>476</v>
      </c>
      <c r="AE37" s="1009"/>
      <c r="AF37" s="830"/>
      <c r="AG37" s="830" t="str">
        <f t="shared" si="0"/>
        <v>Наименование тарифа</v>
      </c>
      <c r="AH37" s="830"/>
      <c r="AI37" s="830"/>
      <c r="AJ37" s="830"/>
      <c r="AK37" s="1009"/>
      <c r="AL37" s="1009"/>
      <c r="AM37" s="1009"/>
      <c r="AN37" s="1009"/>
      <c r="AO37" s="1009"/>
      <c r="AP37" s="1009"/>
      <c r="AQ37" s="1009"/>
    </row>
    <row r="38" spans="1:43" s="1062" customFormat="1" hidden="1">
      <c r="A38" s="1251"/>
      <c r="B38" s="1251">
        <v>1</v>
      </c>
      <c r="C38" s="1080"/>
      <c r="D38" s="1080"/>
      <c r="E38" s="1118"/>
      <c r="F38" s="1118"/>
      <c r="G38" s="1118"/>
      <c r="H38" s="1118"/>
      <c r="I38" s="1113"/>
      <c r="J38" s="955"/>
      <c r="K38" s="958"/>
      <c r="L38" s="1122" t="e">
        <f ca="1">mergeValue(A38) &amp;"."&amp; mergeValue(B38)</f>
        <v>#NAME?</v>
      </c>
      <c r="M38" s="693"/>
      <c r="N38" s="647"/>
      <c r="O38" s="1258"/>
      <c r="P38" s="1259"/>
      <c r="Q38" s="1259"/>
      <c r="R38" s="1259"/>
      <c r="S38" s="1259"/>
      <c r="T38" s="1259"/>
      <c r="U38" s="1259"/>
      <c r="V38" s="1259"/>
      <c r="W38" s="1259"/>
      <c r="X38" s="1259"/>
      <c r="Y38" s="1259"/>
      <c r="Z38" s="1259"/>
      <c r="AA38" s="1259"/>
      <c r="AB38" s="1259"/>
      <c r="AC38" s="1260"/>
      <c r="AD38" s="631"/>
      <c r="AE38" s="1009"/>
      <c r="AF38" s="830"/>
      <c r="AG38" s="830" t="str">
        <f t="shared" si="0"/>
        <v/>
      </c>
      <c r="AH38" s="830"/>
      <c r="AI38" s="830"/>
      <c r="AJ38" s="830"/>
      <c r="AK38" s="1009"/>
      <c r="AL38" s="1009"/>
      <c r="AM38" s="1009"/>
      <c r="AN38" s="1009"/>
      <c r="AO38" s="1009"/>
      <c r="AP38" s="1009"/>
      <c r="AQ38" s="1009"/>
    </row>
    <row r="39" spans="1:43" s="1062" customFormat="1" hidden="1">
      <c r="A39" s="1251"/>
      <c r="B39" s="1251"/>
      <c r="C39" s="1251">
        <v>1</v>
      </c>
      <c r="D39" s="1080"/>
      <c r="E39" s="1118"/>
      <c r="F39" s="1118"/>
      <c r="G39" s="1118"/>
      <c r="H39" s="1118"/>
      <c r="I39" s="963"/>
      <c r="J39" s="955"/>
      <c r="K39" s="958"/>
      <c r="L39" s="1122" t="e">
        <f ca="1">mergeValue(A39) &amp;"."&amp; mergeValue(B39)&amp;"."&amp; mergeValue(C39)</f>
        <v>#NAME?</v>
      </c>
      <c r="M39" s="694"/>
      <c r="N39" s="647"/>
      <c r="O39" s="1258"/>
      <c r="P39" s="1259"/>
      <c r="Q39" s="1259"/>
      <c r="R39" s="1259"/>
      <c r="S39" s="1259"/>
      <c r="T39" s="1259"/>
      <c r="U39" s="1259"/>
      <c r="V39" s="1259"/>
      <c r="W39" s="1259"/>
      <c r="X39" s="1259"/>
      <c r="Y39" s="1259"/>
      <c r="Z39" s="1259"/>
      <c r="AA39" s="1259"/>
      <c r="AB39" s="1259"/>
      <c r="AC39" s="1260"/>
      <c r="AD39" s="631"/>
      <c r="AE39" s="1009"/>
      <c r="AF39" s="830"/>
      <c r="AG39" s="830" t="str">
        <f t="shared" si="0"/>
        <v/>
      </c>
      <c r="AH39" s="830"/>
      <c r="AI39" s="830"/>
      <c r="AJ39" s="830"/>
      <c r="AK39" s="1009"/>
      <c r="AL39" s="1009"/>
      <c r="AM39" s="1009"/>
      <c r="AN39" s="1009"/>
      <c r="AO39" s="1009"/>
      <c r="AP39" s="1009"/>
      <c r="AQ39" s="1009"/>
    </row>
    <row r="40" spans="1:43" s="1062" customFormat="1" hidden="1">
      <c r="A40" s="1251"/>
      <c r="B40" s="1251"/>
      <c r="C40" s="1251"/>
      <c r="D40" s="1251">
        <v>1</v>
      </c>
      <c r="E40" s="1118"/>
      <c r="F40" s="1118"/>
      <c r="G40" s="1118"/>
      <c r="H40" s="1118"/>
      <c r="I40" s="963"/>
      <c r="J40" s="955"/>
      <c r="K40" s="958"/>
      <c r="L40" s="1122" t="e">
        <f ca="1">mergeValue(A40) &amp;"."&amp; mergeValue(B40)&amp;"."&amp; mergeValue(C40)&amp;"."&amp; mergeValue(D40)</f>
        <v>#NAME?</v>
      </c>
      <c r="M40" s="695"/>
      <c r="N40" s="647"/>
      <c r="O40" s="1258"/>
      <c r="P40" s="1259"/>
      <c r="Q40" s="1259"/>
      <c r="R40" s="1259"/>
      <c r="S40" s="1259"/>
      <c r="T40" s="1259"/>
      <c r="U40" s="1259"/>
      <c r="V40" s="1259"/>
      <c r="W40" s="1259"/>
      <c r="X40" s="1259"/>
      <c r="Y40" s="1259"/>
      <c r="Z40" s="1259"/>
      <c r="AA40" s="1259"/>
      <c r="AB40" s="1259"/>
      <c r="AC40" s="1260"/>
      <c r="AD40" s="631"/>
      <c r="AE40" s="1009"/>
      <c r="AF40" s="830"/>
      <c r="AG40" s="830" t="str">
        <f t="shared" si="0"/>
        <v/>
      </c>
      <c r="AH40" s="830"/>
      <c r="AI40" s="830"/>
      <c r="AJ40" s="830"/>
      <c r="AK40" s="1009"/>
      <c r="AL40" s="1009"/>
      <c r="AM40" s="1009"/>
      <c r="AN40" s="1009"/>
      <c r="AO40" s="1009"/>
      <c r="AP40" s="1009"/>
      <c r="AQ40" s="1009"/>
    </row>
    <row r="41" spans="1:43" s="1062" customFormat="1" ht="101.25">
      <c r="A41" s="1251"/>
      <c r="B41" s="1251"/>
      <c r="C41" s="1251"/>
      <c r="D41" s="1251"/>
      <c r="E41" s="1251">
        <v>1</v>
      </c>
      <c r="F41" s="1118"/>
      <c r="G41" s="1118"/>
      <c r="H41" s="1080">
        <v>1</v>
      </c>
      <c r="I41" s="1251">
        <v>1</v>
      </c>
      <c r="J41" s="1118"/>
      <c r="K41" s="966"/>
      <c r="L41" s="1122" t="e">
        <f ca="1">mergeValue(A41) &amp;"."&amp; mergeValue(B41)&amp;"."&amp; mergeValue(C41)&amp;"."&amp; mergeValue(D41)&amp;"."&amp; mergeValue(E41)</f>
        <v>#NAME?</v>
      </c>
      <c r="M41" s="555" t="s">
        <v>9</v>
      </c>
      <c r="N41" s="647"/>
      <c r="O41" s="1254" t="s">
        <v>3</v>
      </c>
      <c r="P41" s="1255"/>
      <c r="Q41" s="1255"/>
      <c r="R41" s="1255"/>
      <c r="S41" s="1255"/>
      <c r="T41" s="1255"/>
      <c r="U41" s="1255"/>
      <c r="V41" s="1255"/>
      <c r="W41" s="1255"/>
      <c r="X41" s="1255"/>
      <c r="Y41" s="1255"/>
      <c r="Z41" s="1255"/>
      <c r="AA41" s="1255"/>
      <c r="AB41" s="1255"/>
      <c r="AC41" s="1256"/>
      <c r="AD41" s="631" t="s">
        <v>637</v>
      </c>
      <c r="AE41" s="1009"/>
      <c r="AF41" s="830"/>
      <c r="AG41" s="830" t="str">
        <f t="shared" si="0"/>
        <v>Схема подключения теплопотребляющей установки к коллектору источника тепловой энергии</v>
      </c>
      <c r="AH41" s="830"/>
      <c r="AI41" s="830"/>
      <c r="AJ41" s="830"/>
      <c r="AK41" s="1009"/>
      <c r="AL41" s="1009"/>
      <c r="AM41" s="1009"/>
      <c r="AN41" s="1009"/>
      <c r="AO41" s="1009"/>
      <c r="AP41" s="1009"/>
      <c r="AQ41" s="1009"/>
    </row>
    <row r="42" spans="1:43" s="1062" customFormat="1" ht="90">
      <c r="A42" s="1251"/>
      <c r="B42" s="1251"/>
      <c r="C42" s="1251"/>
      <c r="D42" s="1251"/>
      <c r="E42" s="1251"/>
      <c r="F42" s="1251">
        <v>1</v>
      </c>
      <c r="G42" s="1080"/>
      <c r="H42" s="1080"/>
      <c r="I42" s="1251"/>
      <c r="J42" s="1251">
        <v>1</v>
      </c>
      <c r="K42" s="967"/>
      <c r="L42" s="1122" t="e">
        <f ca="1">mergeValue(A42) &amp;"."&amp; mergeValue(B42)&amp;"."&amp; mergeValue(C42)&amp;"."&amp; mergeValue(D42)&amp;"."&amp; mergeValue(E42)&amp;"."&amp; mergeValue(F42)</f>
        <v>#NAME?</v>
      </c>
      <c r="M42" s="556" t="s">
        <v>10</v>
      </c>
      <c r="N42" s="647"/>
      <c r="O42" s="1254" t="s">
        <v>303</v>
      </c>
      <c r="P42" s="1255"/>
      <c r="Q42" s="1255"/>
      <c r="R42" s="1255"/>
      <c r="S42" s="1255"/>
      <c r="T42" s="1255"/>
      <c r="U42" s="1255"/>
      <c r="V42" s="1255"/>
      <c r="W42" s="1255"/>
      <c r="X42" s="1255"/>
      <c r="Y42" s="1255"/>
      <c r="Z42" s="1255"/>
      <c r="AA42" s="1255"/>
      <c r="AB42" s="1255"/>
      <c r="AC42" s="1256"/>
      <c r="AD42" s="631" t="s">
        <v>635</v>
      </c>
      <c r="AE42" s="1009"/>
      <c r="AF42" s="830"/>
      <c r="AG42" s="830" t="str">
        <f t="shared" si="0"/>
        <v>Группа потребителей</v>
      </c>
      <c r="AH42" s="830"/>
      <c r="AI42" s="830"/>
      <c r="AJ42" s="830"/>
      <c r="AK42" s="1009"/>
      <c r="AL42" s="1009"/>
      <c r="AM42" s="1009"/>
      <c r="AN42" s="1009"/>
      <c r="AO42" s="1009"/>
      <c r="AP42" s="1009"/>
      <c r="AQ42" s="1009"/>
    </row>
    <row r="43" spans="1:43" s="1062" customFormat="1" ht="17.100000000000001" customHeight="1">
      <c r="A43" s="1251"/>
      <c r="B43" s="1251"/>
      <c r="C43" s="1251"/>
      <c r="D43" s="1251"/>
      <c r="E43" s="1251"/>
      <c r="F43" s="1251"/>
      <c r="G43" s="1080">
        <v>1</v>
      </c>
      <c r="H43" s="1080"/>
      <c r="I43" s="1251"/>
      <c r="J43" s="1251"/>
      <c r="K43" s="967">
        <v>1</v>
      </c>
      <c r="L43" s="1122" t="e">
        <f ca="1">mergeValue(A43) &amp;"."&amp; mergeValue(B43)&amp;"."&amp; mergeValue(C43)&amp;"."&amp; mergeValue(D43)&amp;"."&amp; mergeValue(E43)&amp;"."&amp; mergeValue(F43)&amp;"."&amp; mergeValue(G43)</f>
        <v>#NAME?</v>
      </c>
      <c r="M43" s="1070" t="s">
        <v>641</v>
      </c>
      <c r="N43" s="647"/>
      <c r="O43" s="684">
        <v>1680.69</v>
      </c>
      <c r="P43" s="764"/>
      <c r="Q43" s="1095"/>
      <c r="R43" s="1246" t="s">
        <v>1679</v>
      </c>
      <c r="S43" s="1247" t="s">
        <v>84</v>
      </c>
      <c r="T43" s="1246" t="s">
        <v>2296</v>
      </c>
      <c r="U43" s="1247" t="s">
        <v>84</v>
      </c>
      <c r="V43" s="684">
        <v>1733.96</v>
      </c>
      <c r="W43" s="764"/>
      <c r="X43" s="1095"/>
      <c r="Y43" s="1246" t="s">
        <v>2297</v>
      </c>
      <c r="Z43" s="1247" t="s">
        <v>84</v>
      </c>
      <c r="AA43" s="1246" t="s">
        <v>1680</v>
      </c>
      <c r="AB43" s="1247" t="s">
        <v>85</v>
      </c>
      <c r="AC43" s="764"/>
      <c r="AD43" s="1222" t="s">
        <v>654</v>
      </c>
      <c r="AE43" s="1009" t="e">
        <f ca="1">strCheckDate(O44:AC44)</f>
        <v>#NAME?</v>
      </c>
      <c r="AF43" s="830"/>
      <c r="AG43" s="830" t="str">
        <f t="shared" si="0"/>
        <v>вода</v>
      </c>
      <c r="AH43" s="830"/>
      <c r="AI43" s="830"/>
      <c r="AJ43" s="830"/>
      <c r="AK43" s="1009"/>
      <c r="AL43" s="1009"/>
      <c r="AM43" s="1009"/>
      <c r="AN43" s="1009"/>
      <c r="AO43" s="1009"/>
      <c r="AP43" s="1009"/>
      <c r="AQ43" s="1009"/>
    </row>
    <row r="44" spans="1:43" s="1062" customFormat="1" ht="11.25" hidden="1" customHeight="1">
      <c r="A44" s="1251"/>
      <c r="B44" s="1251"/>
      <c r="C44" s="1251"/>
      <c r="D44" s="1251"/>
      <c r="E44" s="1251"/>
      <c r="F44" s="1251"/>
      <c r="G44" s="1080"/>
      <c r="H44" s="1080"/>
      <c r="I44" s="1251"/>
      <c r="J44" s="1251"/>
      <c r="K44" s="967"/>
      <c r="L44" s="801"/>
      <c r="M44" s="647"/>
      <c r="N44" s="647"/>
      <c r="O44" s="764"/>
      <c r="P44" s="764"/>
      <c r="Q44" s="770" t="str">
        <f>R43 &amp; "-" &amp; T43</f>
        <v>01.01.2020-30.06.2020</v>
      </c>
      <c r="R44" s="1246"/>
      <c r="S44" s="1247"/>
      <c r="T44" s="1246"/>
      <c r="U44" s="1247"/>
      <c r="V44" s="764"/>
      <c r="W44" s="764"/>
      <c r="X44" s="770" t="str">
        <f>Y43 &amp; "-" &amp; AA43</f>
        <v>01.07.2020-31.12.2020</v>
      </c>
      <c r="Y44" s="1246"/>
      <c r="Z44" s="1247"/>
      <c r="AA44" s="1246"/>
      <c r="AB44" s="1247"/>
      <c r="AC44" s="764"/>
      <c r="AD44" s="1223"/>
      <c r="AE44" s="1009"/>
      <c r="AF44" s="830"/>
      <c r="AG44" s="830" t="str">
        <f t="shared" si="0"/>
        <v/>
      </c>
      <c r="AH44" s="830"/>
      <c r="AI44" s="830"/>
      <c r="AJ44" s="830"/>
      <c r="AK44" s="1009"/>
      <c r="AL44" s="1009"/>
      <c r="AM44" s="1009"/>
      <c r="AN44" s="1009"/>
      <c r="AO44" s="1009"/>
      <c r="AP44" s="1009"/>
      <c r="AQ44" s="1009"/>
    </row>
    <row r="45" spans="1:43" s="1062" customFormat="1" ht="15" customHeight="1">
      <c r="A45" s="1251"/>
      <c r="B45" s="1251"/>
      <c r="C45" s="1251"/>
      <c r="D45" s="1251"/>
      <c r="E45" s="1251"/>
      <c r="F45" s="1251"/>
      <c r="G45" s="1118"/>
      <c r="H45" s="1080"/>
      <c r="I45" s="1251"/>
      <c r="J45" s="1251"/>
      <c r="K45" s="966"/>
      <c r="L45" s="689"/>
      <c r="M45" s="558" t="s">
        <v>25</v>
      </c>
      <c r="N45" s="1007"/>
      <c r="O45" s="1007"/>
      <c r="P45" s="1007"/>
      <c r="Q45" s="1007"/>
      <c r="R45" s="1007"/>
      <c r="S45" s="1007"/>
      <c r="T45" s="1007"/>
      <c r="U45" s="1007"/>
      <c r="V45" s="1007"/>
      <c r="W45" s="1007"/>
      <c r="X45" s="1007"/>
      <c r="Y45" s="1007"/>
      <c r="Z45" s="1007"/>
      <c r="AA45" s="1007"/>
      <c r="AB45" s="1007"/>
      <c r="AC45" s="763"/>
      <c r="AD45" s="1224"/>
      <c r="AE45" s="1009"/>
      <c r="AF45" s="830"/>
      <c r="AG45" s="830" t="str">
        <f t="shared" si="0"/>
        <v>Добавить вид теплоносителя (параметры теплоносителя)</v>
      </c>
      <c r="AH45" s="830"/>
      <c r="AI45" s="830"/>
      <c r="AJ45" s="830"/>
      <c r="AK45" s="1009"/>
      <c r="AL45" s="1009"/>
      <c r="AM45" s="1009"/>
      <c r="AN45" s="1009"/>
      <c r="AO45" s="1009"/>
      <c r="AP45" s="1009"/>
      <c r="AQ45" s="1009"/>
    </row>
    <row r="46" spans="1:43" s="1062" customFormat="1" ht="90">
      <c r="A46" s="1251"/>
      <c r="B46" s="1251"/>
      <c r="C46" s="1251"/>
      <c r="D46" s="1251"/>
      <c r="E46" s="1251"/>
      <c r="F46" s="1251">
        <v>2</v>
      </c>
      <c r="G46" s="1080"/>
      <c r="H46" s="1080"/>
      <c r="I46" s="1251"/>
      <c r="J46" s="1257" t="s">
        <v>2286</v>
      </c>
      <c r="K46" s="967"/>
      <c r="L46" s="1122" t="e">
        <f ca="1">mergeValue(A46) &amp;"."&amp; mergeValue(B46)&amp;"."&amp; mergeValue(C46)&amp;"."&amp; mergeValue(D46)&amp;"."&amp; mergeValue(E46)&amp;"."&amp; mergeValue(F46)</f>
        <v>#NAME?</v>
      </c>
      <c r="M46" s="556" t="s">
        <v>10</v>
      </c>
      <c r="N46" s="647"/>
      <c r="O46" s="1254" t="s">
        <v>2276</v>
      </c>
      <c r="P46" s="1255"/>
      <c r="Q46" s="1255"/>
      <c r="R46" s="1255"/>
      <c r="S46" s="1255"/>
      <c r="T46" s="1255"/>
      <c r="U46" s="1255"/>
      <c r="V46" s="1255"/>
      <c r="W46" s="1255"/>
      <c r="X46" s="1255"/>
      <c r="Y46" s="1255"/>
      <c r="Z46" s="1255"/>
      <c r="AA46" s="1255"/>
      <c r="AB46" s="1255"/>
      <c r="AC46" s="1256"/>
      <c r="AD46" s="631" t="s">
        <v>635</v>
      </c>
      <c r="AE46" s="1009"/>
      <c r="AF46" s="830"/>
      <c r="AG46" s="830" t="str">
        <f t="shared" si="0"/>
        <v>Группа потребителей</v>
      </c>
      <c r="AH46" s="830"/>
      <c r="AI46" s="830"/>
      <c r="AJ46" s="830"/>
      <c r="AK46" s="1009"/>
      <c r="AL46" s="1009"/>
      <c r="AM46" s="1009"/>
      <c r="AN46" s="1009"/>
      <c r="AO46" s="1009"/>
      <c r="AP46" s="1009"/>
      <c r="AQ46" s="1009"/>
    </row>
    <row r="47" spans="1:43" s="1062" customFormat="1" ht="17.100000000000001" customHeight="1">
      <c r="A47" s="1251"/>
      <c r="B47" s="1251"/>
      <c r="C47" s="1251"/>
      <c r="D47" s="1251"/>
      <c r="E47" s="1251"/>
      <c r="F47" s="1251"/>
      <c r="G47" s="1080">
        <v>1</v>
      </c>
      <c r="H47" s="1080"/>
      <c r="I47" s="1251"/>
      <c r="J47" s="1251"/>
      <c r="K47" s="967">
        <v>1</v>
      </c>
      <c r="L47" s="1122" t="e">
        <f ca="1">mergeValue(A47) &amp;"."&amp; mergeValue(B47)&amp;"."&amp; mergeValue(C47)&amp;"."&amp; mergeValue(D47)&amp;"."&amp; mergeValue(E47)&amp;"."&amp; mergeValue(F47)&amp;"."&amp; mergeValue(G47)</f>
        <v>#NAME?</v>
      </c>
      <c r="M47" s="1070" t="s">
        <v>641</v>
      </c>
      <c r="N47" s="647"/>
      <c r="O47" s="684">
        <v>2016.82</v>
      </c>
      <c r="P47" s="764"/>
      <c r="Q47" s="1095"/>
      <c r="R47" s="1246" t="s">
        <v>1679</v>
      </c>
      <c r="S47" s="1247" t="s">
        <v>84</v>
      </c>
      <c r="T47" s="1246" t="s">
        <v>2296</v>
      </c>
      <c r="U47" s="1247" t="s">
        <v>84</v>
      </c>
      <c r="V47" s="684">
        <v>2080.75</v>
      </c>
      <c r="W47" s="764"/>
      <c r="X47" s="1095"/>
      <c r="Y47" s="1246" t="s">
        <v>2297</v>
      </c>
      <c r="Z47" s="1247" t="s">
        <v>84</v>
      </c>
      <c r="AA47" s="1246" t="s">
        <v>1680</v>
      </c>
      <c r="AB47" s="1247" t="s">
        <v>85</v>
      </c>
      <c r="AC47" s="764"/>
      <c r="AD47" s="1222" t="s">
        <v>654</v>
      </c>
      <c r="AE47" s="1009" t="e">
        <f ca="1">strCheckDate(O48:AC48)</f>
        <v>#NAME?</v>
      </c>
      <c r="AF47" s="830"/>
      <c r="AG47" s="830" t="str">
        <f t="shared" si="0"/>
        <v>вода</v>
      </c>
      <c r="AH47" s="830"/>
      <c r="AI47" s="830"/>
      <c r="AJ47" s="830"/>
      <c r="AK47" s="1009"/>
      <c r="AL47" s="1009"/>
      <c r="AM47" s="1009"/>
      <c r="AN47" s="1009"/>
      <c r="AO47" s="1009"/>
      <c r="AP47" s="1009"/>
      <c r="AQ47" s="1009"/>
    </row>
    <row r="48" spans="1:43" s="1062" customFormat="1" ht="11.25" hidden="1" customHeight="1">
      <c r="A48" s="1251"/>
      <c r="B48" s="1251"/>
      <c r="C48" s="1251"/>
      <c r="D48" s="1251"/>
      <c r="E48" s="1251"/>
      <c r="F48" s="1251"/>
      <c r="G48" s="1080"/>
      <c r="H48" s="1080"/>
      <c r="I48" s="1251"/>
      <c r="J48" s="1251"/>
      <c r="K48" s="967"/>
      <c r="L48" s="801"/>
      <c r="M48" s="647"/>
      <c r="N48" s="647"/>
      <c r="O48" s="764"/>
      <c r="P48" s="764"/>
      <c r="Q48" s="770" t="str">
        <f>R47 &amp; "-" &amp; T47</f>
        <v>01.01.2020-30.06.2020</v>
      </c>
      <c r="R48" s="1246"/>
      <c r="S48" s="1247"/>
      <c r="T48" s="1246"/>
      <c r="U48" s="1247"/>
      <c r="V48" s="764"/>
      <c r="W48" s="764"/>
      <c r="X48" s="770" t="str">
        <f>Y47 &amp; "-" &amp; AA47</f>
        <v>01.07.2020-31.12.2020</v>
      </c>
      <c r="Y48" s="1246"/>
      <c r="Z48" s="1247"/>
      <c r="AA48" s="1246"/>
      <c r="AB48" s="1247"/>
      <c r="AC48" s="764"/>
      <c r="AD48" s="1223"/>
      <c r="AE48" s="1009"/>
      <c r="AF48" s="830"/>
      <c r="AG48" s="830" t="str">
        <f t="shared" si="0"/>
        <v/>
      </c>
      <c r="AH48" s="830"/>
      <c r="AI48" s="830"/>
      <c r="AJ48" s="830"/>
      <c r="AK48" s="1009"/>
      <c r="AL48" s="1009"/>
      <c r="AM48" s="1009"/>
      <c r="AN48" s="1009"/>
      <c r="AO48" s="1009"/>
      <c r="AP48" s="1009"/>
      <c r="AQ48" s="1009"/>
    </row>
    <row r="49" spans="1:43" s="1062" customFormat="1" ht="15" customHeight="1">
      <c r="A49" s="1251"/>
      <c r="B49" s="1251"/>
      <c r="C49" s="1251"/>
      <c r="D49" s="1251"/>
      <c r="E49" s="1251"/>
      <c r="F49" s="1251"/>
      <c r="G49" s="1118"/>
      <c r="H49" s="1080"/>
      <c r="I49" s="1251"/>
      <c r="J49" s="1251"/>
      <c r="K49" s="966"/>
      <c r="L49" s="689"/>
      <c r="M49" s="558" t="s">
        <v>25</v>
      </c>
      <c r="N49" s="1007"/>
      <c r="O49" s="1007"/>
      <c r="P49" s="1007"/>
      <c r="Q49" s="1007"/>
      <c r="R49" s="1007"/>
      <c r="S49" s="1007"/>
      <c r="T49" s="1007"/>
      <c r="U49" s="1007"/>
      <c r="V49" s="1007"/>
      <c r="W49" s="1007"/>
      <c r="X49" s="1007"/>
      <c r="Y49" s="1007"/>
      <c r="Z49" s="1007"/>
      <c r="AA49" s="1007"/>
      <c r="AB49" s="1007"/>
      <c r="AC49" s="763"/>
      <c r="AD49" s="1224"/>
      <c r="AE49" s="1009"/>
      <c r="AF49" s="830"/>
      <c r="AG49" s="830" t="str">
        <f t="shared" si="0"/>
        <v>Добавить вид теплоносителя (параметры теплоносителя)</v>
      </c>
      <c r="AH49" s="830"/>
      <c r="AI49" s="830"/>
      <c r="AJ49" s="830"/>
      <c r="AK49" s="1009"/>
      <c r="AL49" s="1009"/>
      <c r="AM49" s="1009"/>
      <c r="AN49" s="1009"/>
      <c r="AO49" s="1009"/>
      <c r="AP49" s="1009"/>
      <c r="AQ49" s="1009"/>
    </row>
    <row r="50" spans="1:43" s="1062" customFormat="1" ht="90">
      <c r="A50" s="1251"/>
      <c r="B50" s="1251"/>
      <c r="C50" s="1251"/>
      <c r="D50" s="1251"/>
      <c r="E50" s="1251"/>
      <c r="F50" s="1251">
        <v>3</v>
      </c>
      <c r="G50" s="1080"/>
      <c r="H50" s="1080"/>
      <c r="I50" s="1251"/>
      <c r="J50" s="1257" t="s">
        <v>2286</v>
      </c>
      <c r="K50" s="967"/>
      <c r="L50" s="1122" t="e">
        <f ca="1">mergeValue(A50) &amp;"."&amp; mergeValue(B50)&amp;"."&amp; mergeValue(C50)&amp;"."&amp; mergeValue(D50)&amp;"."&amp; mergeValue(E50)&amp;"."&amp; mergeValue(F50)</f>
        <v>#NAME?</v>
      </c>
      <c r="M50" s="556" t="s">
        <v>10</v>
      </c>
      <c r="N50" s="647"/>
      <c r="O50" s="1254" t="s">
        <v>304</v>
      </c>
      <c r="P50" s="1255"/>
      <c r="Q50" s="1255"/>
      <c r="R50" s="1255"/>
      <c r="S50" s="1255"/>
      <c r="T50" s="1255"/>
      <c r="U50" s="1255"/>
      <c r="V50" s="1255"/>
      <c r="W50" s="1255"/>
      <c r="X50" s="1255"/>
      <c r="Y50" s="1255"/>
      <c r="Z50" s="1255"/>
      <c r="AA50" s="1255"/>
      <c r="AB50" s="1255"/>
      <c r="AC50" s="1256"/>
      <c r="AD50" s="631" t="s">
        <v>635</v>
      </c>
      <c r="AE50" s="1009"/>
      <c r="AF50" s="830"/>
      <c r="AG50" s="830" t="str">
        <f t="shared" si="0"/>
        <v>Группа потребителей</v>
      </c>
      <c r="AH50" s="830"/>
      <c r="AI50" s="830"/>
      <c r="AJ50" s="830"/>
      <c r="AK50" s="1009"/>
      <c r="AL50" s="1009"/>
      <c r="AM50" s="1009"/>
      <c r="AN50" s="1009"/>
      <c r="AO50" s="1009"/>
      <c r="AP50" s="1009"/>
      <c r="AQ50" s="1009"/>
    </row>
    <row r="51" spans="1:43" s="1062" customFormat="1" ht="17.100000000000001" customHeight="1">
      <c r="A51" s="1251"/>
      <c r="B51" s="1251"/>
      <c r="C51" s="1251"/>
      <c r="D51" s="1251"/>
      <c r="E51" s="1251"/>
      <c r="F51" s="1251"/>
      <c r="G51" s="1080">
        <v>1</v>
      </c>
      <c r="H51" s="1080"/>
      <c r="I51" s="1251"/>
      <c r="J51" s="1251"/>
      <c r="K51" s="967">
        <v>1</v>
      </c>
      <c r="L51" s="1122" t="e">
        <f ca="1">mergeValue(A51) &amp;"."&amp; mergeValue(B51)&amp;"."&amp; mergeValue(C51)&amp;"."&amp; mergeValue(D51)&amp;"."&amp; mergeValue(E51)&amp;"."&amp; mergeValue(F51)&amp;"."&amp; mergeValue(G51)</f>
        <v>#NAME?</v>
      </c>
      <c r="M51" s="1070" t="s">
        <v>641</v>
      </c>
      <c r="N51" s="647"/>
      <c r="O51" s="684">
        <v>1680.69</v>
      </c>
      <c r="P51" s="764"/>
      <c r="Q51" s="1095"/>
      <c r="R51" s="1246" t="s">
        <v>1679</v>
      </c>
      <c r="S51" s="1247" t="s">
        <v>84</v>
      </c>
      <c r="T51" s="1246" t="s">
        <v>2296</v>
      </c>
      <c r="U51" s="1247" t="s">
        <v>84</v>
      </c>
      <c r="V51" s="684">
        <v>1733.96</v>
      </c>
      <c r="W51" s="764"/>
      <c r="X51" s="1095"/>
      <c r="Y51" s="1246" t="s">
        <v>2297</v>
      </c>
      <c r="Z51" s="1247" t="s">
        <v>84</v>
      </c>
      <c r="AA51" s="1246" t="s">
        <v>1680</v>
      </c>
      <c r="AB51" s="1247" t="s">
        <v>85</v>
      </c>
      <c r="AC51" s="764"/>
      <c r="AD51" s="1222" t="s">
        <v>654</v>
      </c>
      <c r="AE51" s="1009" t="e">
        <f ca="1">strCheckDate(O52:AC52)</f>
        <v>#NAME?</v>
      </c>
      <c r="AF51" s="830"/>
      <c r="AG51" s="830" t="str">
        <f t="shared" si="0"/>
        <v>вода</v>
      </c>
      <c r="AH51" s="830"/>
      <c r="AI51" s="830"/>
      <c r="AJ51" s="830"/>
      <c r="AK51" s="1009"/>
      <c r="AL51" s="1009"/>
      <c r="AM51" s="1009"/>
      <c r="AN51" s="1009"/>
      <c r="AO51" s="1009"/>
      <c r="AP51" s="1009"/>
      <c r="AQ51" s="1009"/>
    </row>
    <row r="52" spans="1:43" s="1062" customFormat="1" ht="11.25" hidden="1" customHeight="1">
      <c r="A52" s="1251"/>
      <c r="B52" s="1251"/>
      <c r="C52" s="1251"/>
      <c r="D52" s="1251"/>
      <c r="E52" s="1251"/>
      <c r="F52" s="1251"/>
      <c r="G52" s="1080"/>
      <c r="H52" s="1080"/>
      <c r="I52" s="1251"/>
      <c r="J52" s="1251"/>
      <c r="K52" s="967"/>
      <c r="L52" s="801"/>
      <c r="M52" s="647"/>
      <c r="N52" s="647"/>
      <c r="O52" s="764"/>
      <c r="P52" s="764"/>
      <c r="Q52" s="770" t="str">
        <f>R51 &amp; "-" &amp; T51</f>
        <v>01.01.2020-30.06.2020</v>
      </c>
      <c r="R52" s="1246"/>
      <c r="S52" s="1247"/>
      <c r="T52" s="1246"/>
      <c r="U52" s="1247"/>
      <c r="V52" s="764"/>
      <c r="W52" s="764"/>
      <c r="X52" s="770" t="str">
        <f>Y51 &amp; "-" &amp; AA51</f>
        <v>01.07.2020-31.12.2020</v>
      </c>
      <c r="Y52" s="1246"/>
      <c r="Z52" s="1247"/>
      <c r="AA52" s="1246"/>
      <c r="AB52" s="1247"/>
      <c r="AC52" s="764"/>
      <c r="AD52" s="1223"/>
      <c r="AE52" s="1009"/>
      <c r="AF52" s="830"/>
      <c r="AG52" s="830" t="str">
        <f t="shared" si="0"/>
        <v/>
      </c>
      <c r="AH52" s="830"/>
      <c r="AI52" s="830"/>
      <c r="AJ52" s="830"/>
      <c r="AK52" s="1009"/>
      <c r="AL52" s="1009"/>
      <c r="AM52" s="1009"/>
      <c r="AN52" s="1009"/>
      <c r="AO52" s="1009"/>
      <c r="AP52" s="1009"/>
      <c r="AQ52" s="1009"/>
    </row>
    <row r="53" spans="1:43" s="1062" customFormat="1" ht="15" customHeight="1">
      <c r="A53" s="1251"/>
      <c r="B53" s="1251"/>
      <c r="C53" s="1251"/>
      <c r="D53" s="1251"/>
      <c r="E53" s="1251"/>
      <c r="F53" s="1251"/>
      <c r="G53" s="1118"/>
      <c r="H53" s="1080"/>
      <c r="I53" s="1251"/>
      <c r="J53" s="1251"/>
      <c r="K53" s="966"/>
      <c r="L53" s="689"/>
      <c r="M53" s="558" t="s">
        <v>25</v>
      </c>
      <c r="N53" s="1007"/>
      <c r="O53" s="1007"/>
      <c r="P53" s="1007"/>
      <c r="Q53" s="1007"/>
      <c r="R53" s="1007"/>
      <c r="S53" s="1007"/>
      <c r="T53" s="1007"/>
      <c r="U53" s="1007"/>
      <c r="V53" s="1007"/>
      <c r="W53" s="1007"/>
      <c r="X53" s="1007"/>
      <c r="Y53" s="1007"/>
      <c r="Z53" s="1007"/>
      <c r="AA53" s="1007"/>
      <c r="AB53" s="1007"/>
      <c r="AC53" s="763"/>
      <c r="AD53" s="1224"/>
      <c r="AE53" s="1009"/>
      <c r="AF53" s="830"/>
      <c r="AG53" s="830" t="str">
        <f t="shared" si="0"/>
        <v>Добавить вид теплоносителя (параметры теплоносителя)</v>
      </c>
      <c r="AH53" s="830"/>
      <c r="AI53" s="830"/>
      <c r="AJ53" s="830"/>
      <c r="AK53" s="1009"/>
      <c r="AL53" s="1009"/>
      <c r="AM53" s="1009"/>
      <c r="AN53" s="1009"/>
      <c r="AO53" s="1009"/>
      <c r="AP53" s="1009"/>
      <c r="AQ53" s="1009"/>
    </row>
    <row r="54" spans="1:43" s="1062" customFormat="1" ht="15" customHeight="1">
      <c r="A54" s="1251"/>
      <c r="B54" s="1251"/>
      <c r="C54" s="1251"/>
      <c r="D54" s="1251"/>
      <c r="E54" s="1251"/>
      <c r="F54" s="1118"/>
      <c r="G54" s="1118"/>
      <c r="H54" s="1080"/>
      <c r="I54" s="1251"/>
      <c r="J54" s="1118"/>
      <c r="K54" s="966"/>
      <c r="L54" s="689"/>
      <c r="M54" s="557" t="s">
        <v>11</v>
      </c>
      <c r="N54" s="1007"/>
      <c r="O54" s="1007"/>
      <c r="P54" s="1007"/>
      <c r="Q54" s="1007"/>
      <c r="R54" s="1007"/>
      <c r="S54" s="1007"/>
      <c r="T54" s="1007"/>
      <c r="U54" s="1006"/>
      <c r="V54" s="1007"/>
      <c r="W54" s="1007"/>
      <c r="X54" s="1007"/>
      <c r="Y54" s="1007"/>
      <c r="Z54" s="1007"/>
      <c r="AA54" s="1007"/>
      <c r="AB54" s="1006"/>
      <c r="AC54" s="1007"/>
      <c r="AD54" s="666"/>
      <c r="AE54" s="1009"/>
      <c r="AF54" s="830"/>
      <c r="AG54" s="830" t="str">
        <f t="shared" si="0"/>
        <v>Добавить группу потребителей</v>
      </c>
      <c r="AH54" s="830"/>
      <c r="AI54" s="830"/>
      <c r="AJ54" s="830"/>
      <c r="AK54" s="1009"/>
      <c r="AL54" s="1009"/>
      <c r="AM54" s="1009"/>
      <c r="AN54" s="1009"/>
      <c r="AO54" s="1009"/>
      <c r="AP54" s="1009"/>
      <c r="AQ54" s="1009"/>
    </row>
    <row r="55" spans="1:43" s="1062" customFormat="1" ht="15" customHeight="1">
      <c r="A55" s="1251"/>
      <c r="B55" s="1251"/>
      <c r="C55" s="1251"/>
      <c r="D55" s="1251"/>
      <c r="E55" s="1083" t="s">
        <v>253</v>
      </c>
      <c r="F55" s="1118"/>
      <c r="G55" s="1118"/>
      <c r="H55" s="1118"/>
      <c r="I55" s="980"/>
      <c r="J55" s="1065"/>
      <c r="K55" s="964"/>
      <c r="L55" s="689"/>
      <c r="M55" s="1002" t="s">
        <v>12</v>
      </c>
      <c r="N55" s="1007"/>
      <c r="O55" s="1007"/>
      <c r="P55" s="1007"/>
      <c r="Q55" s="1007"/>
      <c r="R55" s="1007"/>
      <c r="S55" s="1007"/>
      <c r="T55" s="1007"/>
      <c r="U55" s="1006"/>
      <c r="V55" s="1007"/>
      <c r="W55" s="1007"/>
      <c r="X55" s="1007"/>
      <c r="Y55" s="1007"/>
      <c r="Z55" s="1007"/>
      <c r="AA55" s="1007"/>
      <c r="AB55" s="1006"/>
      <c r="AC55" s="1007"/>
      <c r="AD55" s="666"/>
      <c r="AE55" s="1009"/>
      <c r="AF55" s="830"/>
      <c r="AG55" s="830" t="str">
        <f t="shared" si="0"/>
        <v>Добавить схему подключения</v>
      </c>
      <c r="AH55" s="830"/>
      <c r="AI55" s="830"/>
      <c r="AJ55" s="830"/>
      <c r="AK55" s="1009"/>
      <c r="AL55" s="1009"/>
      <c r="AM55" s="1009"/>
      <c r="AN55" s="1009"/>
      <c r="AO55" s="1009"/>
      <c r="AP55" s="1009"/>
      <c r="AQ55" s="1009"/>
    </row>
    <row r="56" spans="1:43" s="1062" customFormat="1" ht="22.5">
      <c r="A56" s="1251">
        <v>3</v>
      </c>
      <c r="B56" s="1080"/>
      <c r="C56" s="1080"/>
      <c r="D56" s="1080"/>
      <c r="E56" s="1081" t="s">
        <v>253</v>
      </c>
      <c r="F56" s="1118"/>
      <c r="G56" s="1118"/>
      <c r="H56" s="1118"/>
      <c r="I56" s="984"/>
      <c r="J56" s="980"/>
      <c r="K56" s="964"/>
      <c r="L56" s="1122" t="e">
        <f ca="1">mergeValue(A56)</f>
        <v>#NAME?</v>
      </c>
      <c r="M56" s="642" t="s">
        <v>20</v>
      </c>
      <c r="N56" s="647"/>
      <c r="O56" s="1258" t="str">
        <f>IF('Перечень тарифов'!J29="","","" &amp; 'Перечень тарифов'!J29 &amp; "")</f>
        <v>тариф на тепловую энергию, поставляюмую от источника теплоснабжения, расположенного по адресу: ул. Центральная, 1б, г. Красный Сулин, потребителям, другим теплоснабжающим организациям Красносулинского района, на 2020 год</v>
      </c>
      <c r="P56" s="1259"/>
      <c r="Q56" s="1259"/>
      <c r="R56" s="1259"/>
      <c r="S56" s="1259"/>
      <c r="T56" s="1259"/>
      <c r="U56" s="1259"/>
      <c r="V56" s="1259"/>
      <c r="W56" s="1259"/>
      <c r="X56" s="1259"/>
      <c r="Y56" s="1259"/>
      <c r="Z56" s="1259"/>
      <c r="AA56" s="1259"/>
      <c r="AB56" s="1259"/>
      <c r="AC56" s="1260"/>
      <c r="AD56" s="631" t="s">
        <v>476</v>
      </c>
      <c r="AE56" s="1009"/>
      <c r="AF56" s="830"/>
      <c r="AG56" s="830" t="str">
        <f t="shared" si="0"/>
        <v>Наименование тарифа</v>
      </c>
      <c r="AH56" s="830"/>
      <c r="AI56" s="830"/>
      <c r="AJ56" s="830"/>
      <c r="AK56" s="1009"/>
      <c r="AL56" s="1009"/>
      <c r="AM56" s="1009"/>
      <c r="AN56" s="1009"/>
      <c r="AO56" s="1009"/>
      <c r="AP56" s="1009"/>
      <c r="AQ56" s="1009"/>
    </row>
    <row r="57" spans="1:43" s="1062" customFormat="1" hidden="1">
      <c r="A57" s="1251"/>
      <c r="B57" s="1251">
        <v>1</v>
      </c>
      <c r="C57" s="1080"/>
      <c r="D57" s="1080"/>
      <c r="E57" s="1118"/>
      <c r="F57" s="1118"/>
      <c r="G57" s="1118"/>
      <c r="H57" s="1118"/>
      <c r="I57" s="1113"/>
      <c r="J57" s="955"/>
      <c r="K57" s="958"/>
      <c r="L57" s="1122" t="e">
        <f ca="1">mergeValue(A57) &amp;"."&amp; mergeValue(B57)</f>
        <v>#NAME?</v>
      </c>
      <c r="M57" s="693"/>
      <c r="N57" s="647"/>
      <c r="O57" s="1258"/>
      <c r="P57" s="1259"/>
      <c r="Q57" s="1259"/>
      <c r="R57" s="1259"/>
      <c r="S57" s="1259"/>
      <c r="T57" s="1259"/>
      <c r="U57" s="1259"/>
      <c r="V57" s="1259"/>
      <c r="W57" s="1259"/>
      <c r="X57" s="1259"/>
      <c r="Y57" s="1259"/>
      <c r="Z57" s="1259"/>
      <c r="AA57" s="1259"/>
      <c r="AB57" s="1259"/>
      <c r="AC57" s="1260"/>
      <c r="AD57" s="631"/>
      <c r="AE57" s="1009"/>
      <c r="AF57" s="830"/>
      <c r="AG57" s="830" t="str">
        <f t="shared" si="0"/>
        <v/>
      </c>
      <c r="AH57" s="830"/>
      <c r="AI57" s="830"/>
      <c r="AJ57" s="830"/>
      <c r="AK57" s="1009"/>
      <c r="AL57" s="1009"/>
      <c r="AM57" s="1009"/>
      <c r="AN57" s="1009"/>
      <c r="AO57" s="1009"/>
      <c r="AP57" s="1009"/>
      <c r="AQ57" s="1009"/>
    </row>
    <row r="58" spans="1:43" s="1062" customFormat="1" hidden="1">
      <c r="A58" s="1251"/>
      <c r="B58" s="1251"/>
      <c r="C58" s="1251">
        <v>1</v>
      </c>
      <c r="D58" s="1080"/>
      <c r="E58" s="1118"/>
      <c r="F58" s="1118"/>
      <c r="G58" s="1118"/>
      <c r="H58" s="1118"/>
      <c r="I58" s="963"/>
      <c r="J58" s="955"/>
      <c r="K58" s="958"/>
      <c r="L58" s="1122" t="e">
        <f ca="1">mergeValue(A58) &amp;"."&amp; mergeValue(B58)&amp;"."&amp; mergeValue(C58)</f>
        <v>#NAME?</v>
      </c>
      <c r="M58" s="694"/>
      <c r="N58" s="647"/>
      <c r="O58" s="1258"/>
      <c r="P58" s="1259"/>
      <c r="Q58" s="1259"/>
      <c r="R58" s="1259"/>
      <c r="S58" s="1259"/>
      <c r="T58" s="1259"/>
      <c r="U58" s="1259"/>
      <c r="V58" s="1259"/>
      <c r="W58" s="1259"/>
      <c r="X58" s="1259"/>
      <c r="Y58" s="1259"/>
      <c r="Z58" s="1259"/>
      <c r="AA58" s="1259"/>
      <c r="AB58" s="1259"/>
      <c r="AC58" s="1260"/>
      <c r="AD58" s="631"/>
      <c r="AE58" s="1009"/>
      <c r="AF58" s="830"/>
      <c r="AG58" s="830" t="str">
        <f t="shared" si="0"/>
        <v/>
      </c>
      <c r="AH58" s="830"/>
      <c r="AI58" s="830"/>
      <c r="AJ58" s="830"/>
      <c r="AK58" s="1009"/>
      <c r="AL58" s="1009"/>
      <c r="AM58" s="1009"/>
      <c r="AN58" s="1009"/>
      <c r="AO58" s="1009"/>
      <c r="AP58" s="1009"/>
      <c r="AQ58" s="1009"/>
    </row>
    <row r="59" spans="1:43" s="1062" customFormat="1" hidden="1">
      <c r="A59" s="1251"/>
      <c r="B59" s="1251"/>
      <c r="C59" s="1251"/>
      <c r="D59" s="1251">
        <v>1</v>
      </c>
      <c r="E59" s="1118"/>
      <c r="F59" s="1118"/>
      <c r="G59" s="1118"/>
      <c r="H59" s="1118"/>
      <c r="I59" s="963"/>
      <c r="J59" s="955"/>
      <c r="K59" s="958"/>
      <c r="L59" s="1122" t="e">
        <f ca="1">mergeValue(A59) &amp;"."&amp; mergeValue(B59)&amp;"."&amp; mergeValue(C59)&amp;"."&amp; mergeValue(D59)</f>
        <v>#NAME?</v>
      </c>
      <c r="M59" s="695"/>
      <c r="N59" s="647"/>
      <c r="O59" s="1258"/>
      <c r="P59" s="1259"/>
      <c r="Q59" s="1259"/>
      <c r="R59" s="1259"/>
      <c r="S59" s="1259"/>
      <c r="T59" s="1259"/>
      <c r="U59" s="1259"/>
      <c r="V59" s="1259"/>
      <c r="W59" s="1259"/>
      <c r="X59" s="1259"/>
      <c r="Y59" s="1259"/>
      <c r="Z59" s="1259"/>
      <c r="AA59" s="1259"/>
      <c r="AB59" s="1259"/>
      <c r="AC59" s="1260"/>
      <c r="AD59" s="631"/>
      <c r="AE59" s="1009"/>
      <c r="AF59" s="830"/>
      <c r="AG59" s="830" t="str">
        <f t="shared" si="0"/>
        <v/>
      </c>
      <c r="AH59" s="830"/>
      <c r="AI59" s="830"/>
      <c r="AJ59" s="830"/>
      <c r="AK59" s="1009"/>
      <c r="AL59" s="1009"/>
      <c r="AM59" s="1009"/>
      <c r="AN59" s="1009"/>
      <c r="AO59" s="1009"/>
      <c r="AP59" s="1009"/>
      <c r="AQ59" s="1009"/>
    </row>
    <row r="60" spans="1:43" s="1062" customFormat="1" ht="101.25">
      <c r="A60" s="1251"/>
      <c r="B60" s="1251"/>
      <c r="C60" s="1251"/>
      <c r="D60" s="1251"/>
      <c r="E60" s="1251">
        <v>1</v>
      </c>
      <c r="F60" s="1118"/>
      <c r="G60" s="1118"/>
      <c r="H60" s="1080">
        <v>1</v>
      </c>
      <c r="I60" s="1251">
        <v>1</v>
      </c>
      <c r="J60" s="1118"/>
      <c r="K60" s="966"/>
      <c r="L60" s="1122" t="e">
        <f ca="1">mergeValue(A60) &amp;"."&amp; mergeValue(B60)&amp;"."&amp; mergeValue(C60)&amp;"."&amp; mergeValue(D60)&amp;"."&amp; mergeValue(E60)</f>
        <v>#NAME?</v>
      </c>
      <c r="M60" s="555" t="s">
        <v>9</v>
      </c>
      <c r="N60" s="647"/>
      <c r="O60" s="1254" t="s">
        <v>3</v>
      </c>
      <c r="P60" s="1255"/>
      <c r="Q60" s="1255"/>
      <c r="R60" s="1255"/>
      <c r="S60" s="1255"/>
      <c r="T60" s="1255"/>
      <c r="U60" s="1255"/>
      <c r="V60" s="1255"/>
      <c r="W60" s="1255"/>
      <c r="X60" s="1255"/>
      <c r="Y60" s="1255"/>
      <c r="Z60" s="1255"/>
      <c r="AA60" s="1255"/>
      <c r="AB60" s="1255"/>
      <c r="AC60" s="1256"/>
      <c r="AD60" s="631" t="s">
        <v>637</v>
      </c>
      <c r="AE60" s="1009"/>
      <c r="AF60" s="830"/>
      <c r="AG60" s="830" t="str">
        <f t="shared" si="0"/>
        <v>Схема подключения теплопотребляющей установки к коллектору источника тепловой энергии</v>
      </c>
      <c r="AH60" s="830"/>
      <c r="AI60" s="830"/>
      <c r="AJ60" s="830"/>
      <c r="AK60" s="1009"/>
      <c r="AL60" s="1009"/>
      <c r="AM60" s="1009"/>
      <c r="AN60" s="1009"/>
      <c r="AO60" s="1009"/>
      <c r="AP60" s="1009"/>
      <c r="AQ60" s="1009"/>
    </row>
    <row r="61" spans="1:43" s="1062" customFormat="1" ht="90">
      <c r="A61" s="1251"/>
      <c r="B61" s="1251"/>
      <c r="C61" s="1251"/>
      <c r="D61" s="1251"/>
      <c r="E61" s="1251"/>
      <c r="F61" s="1251">
        <v>1</v>
      </c>
      <c r="G61" s="1080"/>
      <c r="H61" s="1080"/>
      <c r="I61" s="1251"/>
      <c r="J61" s="1251">
        <v>1</v>
      </c>
      <c r="K61" s="967"/>
      <c r="L61" s="1122" t="e">
        <f ca="1">mergeValue(A61) &amp;"."&amp; mergeValue(B61)&amp;"."&amp; mergeValue(C61)&amp;"."&amp; mergeValue(D61)&amp;"."&amp; mergeValue(E61)&amp;"."&amp; mergeValue(F61)</f>
        <v>#NAME?</v>
      </c>
      <c r="M61" s="556" t="s">
        <v>10</v>
      </c>
      <c r="N61" s="647"/>
      <c r="O61" s="1254" t="s">
        <v>303</v>
      </c>
      <c r="P61" s="1255"/>
      <c r="Q61" s="1255"/>
      <c r="R61" s="1255"/>
      <c r="S61" s="1255"/>
      <c r="T61" s="1255"/>
      <c r="U61" s="1255"/>
      <c r="V61" s="1255"/>
      <c r="W61" s="1255"/>
      <c r="X61" s="1255"/>
      <c r="Y61" s="1255"/>
      <c r="Z61" s="1255"/>
      <c r="AA61" s="1255"/>
      <c r="AB61" s="1255"/>
      <c r="AC61" s="1256"/>
      <c r="AD61" s="631" t="s">
        <v>635</v>
      </c>
      <c r="AE61" s="1009"/>
      <c r="AF61" s="830"/>
      <c r="AG61" s="830" t="str">
        <f t="shared" si="0"/>
        <v>Группа потребителей</v>
      </c>
      <c r="AH61" s="830"/>
      <c r="AI61" s="830"/>
      <c r="AJ61" s="830"/>
      <c r="AK61" s="1009"/>
      <c r="AL61" s="1009"/>
      <c r="AM61" s="1009"/>
      <c r="AN61" s="1009"/>
      <c r="AO61" s="1009"/>
      <c r="AP61" s="1009"/>
      <c r="AQ61" s="1009"/>
    </row>
    <row r="62" spans="1:43" s="1062" customFormat="1" ht="17.100000000000001" customHeight="1">
      <c r="A62" s="1251"/>
      <c r="B62" s="1251"/>
      <c r="C62" s="1251"/>
      <c r="D62" s="1251"/>
      <c r="E62" s="1251"/>
      <c r="F62" s="1251"/>
      <c r="G62" s="1080">
        <v>1</v>
      </c>
      <c r="H62" s="1080"/>
      <c r="I62" s="1251"/>
      <c r="J62" s="1251"/>
      <c r="K62" s="967">
        <v>1</v>
      </c>
      <c r="L62" s="1122" t="e">
        <f ca="1">mergeValue(A62) &amp;"."&amp; mergeValue(B62)&amp;"."&amp; mergeValue(C62)&amp;"."&amp; mergeValue(D62)&amp;"."&amp; mergeValue(E62)&amp;"."&amp; mergeValue(F62)&amp;"."&amp; mergeValue(G62)</f>
        <v>#NAME?</v>
      </c>
      <c r="M62" s="1070" t="s">
        <v>641</v>
      </c>
      <c r="N62" s="647"/>
      <c r="O62" s="684">
        <v>1600.7</v>
      </c>
      <c r="P62" s="764"/>
      <c r="Q62" s="1095"/>
      <c r="R62" s="1246" t="s">
        <v>1679</v>
      </c>
      <c r="S62" s="1247" t="s">
        <v>84</v>
      </c>
      <c r="T62" s="1246" t="s">
        <v>2296</v>
      </c>
      <c r="U62" s="1247" t="s">
        <v>84</v>
      </c>
      <c r="V62" s="684">
        <v>1652.73</v>
      </c>
      <c r="W62" s="764"/>
      <c r="X62" s="1095"/>
      <c r="Y62" s="1246" t="s">
        <v>2297</v>
      </c>
      <c r="Z62" s="1247" t="s">
        <v>84</v>
      </c>
      <c r="AA62" s="1246" t="s">
        <v>1680</v>
      </c>
      <c r="AB62" s="1247" t="s">
        <v>85</v>
      </c>
      <c r="AC62" s="764"/>
      <c r="AD62" s="1222" t="s">
        <v>654</v>
      </c>
      <c r="AE62" s="1009" t="e">
        <f ca="1">strCheckDate(O63:AC63)</f>
        <v>#NAME?</v>
      </c>
      <c r="AF62" s="830"/>
      <c r="AG62" s="830" t="str">
        <f t="shared" si="0"/>
        <v>вода</v>
      </c>
      <c r="AH62" s="830"/>
      <c r="AI62" s="830"/>
      <c r="AJ62" s="830"/>
      <c r="AK62" s="1009"/>
      <c r="AL62" s="1009"/>
      <c r="AM62" s="1009"/>
      <c r="AN62" s="1009"/>
      <c r="AO62" s="1009"/>
      <c r="AP62" s="1009"/>
      <c r="AQ62" s="1009"/>
    </row>
    <row r="63" spans="1:43" s="1062" customFormat="1" ht="11.25" hidden="1" customHeight="1">
      <c r="A63" s="1251"/>
      <c r="B63" s="1251"/>
      <c r="C63" s="1251"/>
      <c r="D63" s="1251"/>
      <c r="E63" s="1251"/>
      <c r="F63" s="1251"/>
      <c r="G63" s="1080"/>
      <c r="H63" s="1080"/>
      <c r="I63" s="1251"/>
      <c r="J63" s="1251"/>
      <c r="K63" s="967"/>
      <c r="L63" s="801"/>
      <c r="M63" s="647"/>
      <c r="N63" s="647"/>
      <c r="O63" s="764"/>
      <c r="P63" s="764"/>
      <c r="Q63" s="770" t="str">
        <f>R62 &amp; "-" &amp; T62</f>
        <v>01.01.2020-30.06.2020</v>
      </c>
      <c r="R63" s="1246"/>
      <c r="S63" s="1247"/>
      <c r="T63" s="1246"/>
      <c r="U63" s="1247"/>
      <c r="V63" s="764"/>
      <c r="W63" s="764"/>
      <c r="X63" s="770" t="str">
        <f>Y62 &amp; "-" &amp; AA62</f>
        <v>01.07.2020-31.12.2020</v>
      </c>
      <c r="Y63" s="1246"/>
      <c r="Z63" s="1247"/>
      <c r="AA63" s="1246"/>
      <c r="AB63" s="1247"/>
      <c r="AC63" s="764"/>
      <c r="AD63" s="1223"/>
      <c r="AE63" s="1009"/>
      <c r="AF63" s="830"/>
      <c r="AG63" s="830" t="str">
        <f t="shared" si="0"/>
        <v/>
      </c>
      <c r="AH63" s="830"/>
      <c r="AI63" s="830"/>
      <c r="AJ63" s="830"/>
      <c r="AK63" s="1009"/>
      <c r="AL63" s="1009"/>
      <c r="AM63" s="1009"/>
      <c r="AN63" s="1009"/>
      <c r="AO63" s="1009"/>
      <c r="AP63" s="1009"/>
      <c r="AQ63" s="1009"/>
    </row>
    <row r="64" spans="1:43" s="1062" customFormat="1" ht="15" customHeight="1">
      <c r="A64" s="1251"/>
      <c r="B64" s="1251"/>
      <c r="C64" s="1251"/>
      <c r="D64" s="1251"/>
      <c r="E64" s="1251"/>
      <c r="F64" s="1251"/>
      <c r="G64" s="1118"/>
      <c r="H64" s="1080"/>
      <c r="I64" s="1251"/>
      <c r="J64" s="1251"/>
      <c r="K64" s="966"/>
      <c r="L64" s="689"/>
      <c r="M64" s="558" t="s">
        <v>25</v>
      </c>
      <c r="N64" s="1007"/>
      <c r="O64" s="1007"/>
      <c r="P64" s="1007"/>
      <c r="Q64" s="1007"/>
      <c r="R64" s="1007"/>
      <c r="S64" s="1007"/>
      <c r="T64" s="1007"/>
      <c r="U64" s="1007"/>
      <c r="V64" s="1007"/>
      <c r="W64" s="1007"/>
      <c r="X64" s="1007"/>
      <c r="Y64" s="1007"/>
      <c r="Z64" s="1007"/>
      <c r="AA64" s="1007"/>
      <c r="AB64" s="1007"/>
      <c r="AC64" s="763"/>
      <c r="AD64" s="1224"/>
      <c r="AE64" s="1009"/>
      <c r="AF64" s="830"/>
      <c r="AG64" s="830" t="str">
        <f t="shared" si="0"/>
        <v>Добавить вид теплоносителя (параметры теплоносителя)</v>
      </c>
      <c r="AH64" s="830"/>
      <c r="AI64" s="830"/>
      <c r="AJ64" s="830"/>
      <c r="AK64" s="1009"/>
      <c r="AL64" s="1009"/>
      <c r="AM64" s="1009"/>
      <c r="AN64" s="1009"/>
      <c r="AO64" s="1009"/>
      <c r="AP64" s="1009"/>
      <c r="AQ64" s="1009"/>
    </row>
    <row r="65" spans="1:43" s="1062" customFormat="1" ht="90">
      <c r="A65" s="1251"/>
      <c r="B65" s="1251"/>
      <c r="C65" s="1251"/>
      <c r="D65" s="1251"/>
      <c r="E65" s="1251"/>
      <c r="F65" s="1251">
        <v>2</v>
      </c>
      <c r="G65" s="1080"/>
      <c r="H65" s="1080"/>
      <c r="I65" s="1251"/>
      <c r="J65" s="1257" t="s">
        <v>2286</v>
      </c>
      <c r="K65" s="967"/>
      <c r="L65" s="1122" t="e">
        <f ca="1">mergeValue(A65) &amp;"."&amp; mergeValue(B65)&amp;"."&amp; mergeValue(C65)&amp;"."&amp; mergeValue(D65)&amp;"."&amp; mergeValue(E65)&amp;"."&amp; mergeValue(F65)</f>
        <v>#NAME?</v>
      </c>
      <c r="M65" s="556" t="s">
        <v>10</v>
      </c>
      <c r="N65" s="647"/>
      <c r="O65" s="1254" t="s">
        <v>2276</v>
      </c>
      <c r="P65" s="1255"/>
      <c r="Q65" s="1255"/>
      <c r="R65" s="1255"/>
      <c r="S65" s="1255"/>
      <c r="T65" s="1255"/>
      <c r="U65" s="1255"/>
      <c r="V65" s="1255"/>
      <c r="W65" s="1255"/>
      <c r="X65" s="1255"/>
      <c r="Y65" s="1255"/>
      <c r="Z65" s="1255"/>
      <c r="AA65" s="1255"/>
      <c r="AB65" s="1255"/>
      <c r="AC65" s="1256"/>
      <c r="AD65" s="631" t="s">
        <v>635</v>
      </c>
      <c r="AE65" s="1009"/>
      <c r="AF65" s="830"/>
      <c r="AG65" s="830" t="str">
        <f t="shared" si="0"/>
        <v>Группа потребителей</v>
      </c>
      <c r="AH65" s="830"/>
      <c r="AI65" s="830"/>
      <c r="AJ65" s="830"/>
      <c r="AK65" s="1009"/>
      <c r="AL65" s="1009"/>
      <c r="AM65" s="1009"/>
      <c r="AN65" s="1009"/>
      <c r="AO65" s="1009"/>
      <c r="AP65" s="1009"/>
      <c r="AQ65" s="1009"/>
    </row>
    <row r="66" spans="1:43" s="1062" customFormat="1" ht="17.100000000000001" customHeight="1">
      <c r="A66" s="1251"/>
      <c r="B66" s="1251"/>
      <c r="C66" s="1251"/>
      <c r="D66" s="1251"/>
      <c r="E66" s="1251"/>
      <c r="F66" s="1251"/>
      <c r="G66" s="1080">
        <v>1</v>
      </c>
      <c r="H66" s="1080"/>
      <c r="I66" s="1251"/>
      <c r="J66" s="1251"/>
      <c r="K66" s="967">
        <v>1</v>
      </c>
      <c r="L66" s="1122" t="e">
        <f ca="1">mergeValue(A66) &amp;"."&amp; mergeValue(B66)&amp;"."&amp; mergeValue(C66)&amp;"."&amp; mergeValue(D66)&amp;"."&amp; mergeValue(E66)&amp;"."&amp; mergeValue(F66)&amp;"."&amp; mergeValue(G66)</f>
        <v>#NAME?</v>
      </c>
      <c r="M66" s="1070" t="s">
        <v>641</v>
      </c>
      <c r="N66" s="647"/>
      <c r="O66" s="684">
        <v>1920.84</v>
      </c>
      <c r="P66" s="764"/>
      <c r="Q66" s="1095"/>
      <c r="R66" s="1246" t="s">
        <v>1679</v>
      </c>
      <c r="S66" s="1247" t="s">
        <v>84</v>
      </c>
      <c r="T66" s="1246" t="s">
        <v>2296</v>
      </c>
      <c r="U66" s="1247" t="s">
        <v>84</v>
      </c>
      <c r="V66" s="684">
        <v>1983.28</v>
      </c>
      <c r="W66" s="764"/>
      <c r="X66" s="1095"/>
      <c r="Y66" s="1246" t="s">
        <v>2297</v>
      </c>
      <c r="Z66" s="1247" t="s">
        <v>84</v>
      </c>
      <c r="AA66" s="1246" t="s">
        <v>1680</v>
      </c>
      <c r="AB66" s="1247" t="s">
        <v>85</v>
      </c>
      <c r="AC66" s="764"/>
      <c r="AD66" s="1222" t="s">
        <v>654</v>
      </c>
      <c r="AE66" s="1009" t="e">
        <f ca="1">strCheckDate(O67:AC67)</f>
        <v>#NAME?</v>
      </c>
      <c r="AF66" s="830"/>
      <c r="AG66" s="830" t="str">
        <f t="shared" si="0"/>
        <v>вода</v>
      </c>
      <c r="AH66" s="830"/>
      <c r="AI66" s="830"/>
      <c r="AJ66" s="830"/>
      <c r="AK66" s="1009"/>
      <c r="AL66" s="1009"/>
      <c r="AM66" s="1009"/>
      <c r="AN66" s="1009"/>
      <c r="AO66" s="1009"/>
      <c r="AP66" s="1009"/>
      <c r="AQ66" s="1009"/>
    </row>
    <row r="67" spans="1:43" s="1062" customFormat="1" ht="11.25" hidden="1" customHeight="1">
      <c r="A67" s="1251"/>
      <c r="B67" s="1251"/>
      <c r="C67" s="1251"/>
      <c r="D67" s="1251"/>
      <c r="E67" s="1251"/>
      <c r="F67" s="1251"/>
      <c r="G67" s="1080"/>
      <c r="H67" s="1080"/>
      <c r="I67" s="1251"/>
      <c r="J67" s="1251"/>
      <c r="K67" s="967"/>
      <c r="L67" s="801"/>
      <c r="M67" s="647"/>
      <c r="N67" s="647"/>
      <c r="O67" s="764"/>
      <c r="P67" s="764"/>
      <c r="Q67" s="770" t="str">
        <f>R66 &amp; "-" &amp; T66</f>
        <v>01.01.2020-30.06.2020</v>
      </c>
      <c r="R67" s="1246"/>
      <c r="S67" s="1247"/>
      <c r="T67" s="1246"/>
      <c r="U67" s="1247"/>
      <c r="V67" s="764"/>
      <c r="W67" s="764"/>
      <c r="X67" s="770" t="str">
        <f>Y66 &amp; "-" &amp; AA66</f>
        <v>01.07.2020-31.12.2020</v>
      </c>
      <c r="Y67" s="1246"/>
      <c r="Z67" s="1247"/>
      <c r="AA67" s="1246"/>
      <c r="AB67" s="1247"/>
      <c r="AC67" s="764"/>
      <c r="AD67" s="1223"/>
      <c r="AE67" s="1009"/>
      <c r="AF67" s="830"/>
      <c r="AG67" s="830" t="str">
        <f t="shared" si="0"/>
        <v/>
      </c>
      <c r="AH67" s="830"/>
      <c r="AI67" s="830"/>
      <c r="AJ67" s="830"/>
      <c r="AK67" s="1009"/>
      <c r="AL67" s="1009"/>
      <c r="AM67" s="1009"/>
      <c r="AN67" s="1009"/>
      <c r="AO67" s="1009"/>
      <c r="AP67" s="1009"/>
      <c r="AQ67" s="1009"/>
    </row>
    <row r="68" spans="1:43" s="1062" customFormat="1" ht="15" customHeight="1">
      <c r="A68" s="1251"/>
      <c r="B68" s="1251"/>
      <c r="C68" s="1251"/>
      <c r="D68" s="1251"/>
      <c r="E68" s="1251"/>
      <c r="F68" s="1251"/>
      <c r="G68" s="1118"/>
      <c r="H68" s="1080"/>
      <c r="I68" s="1251"/>
      <c r="J68" s="1251"/>
      <c r="K68" s="966"/>
      <c r="L68" s="689"/>
      <c r="M68" s="558" t="s">
        <v>25</v>
      </c>
      <c r="N68" s="1007"/>
      <c r="O68" s="1007"/>
      <c r="P68" s="1007"/>
      <c r="Q68" s="1007"/>
      <c r="R68" s="1007"/>
      <c r="S68" s="1007"/>
      <c r="T68" s="1007"/>
      <c r="U68" s="1007"/>
      <c r="V68" s="1007"/>
      <c r="W68" s="1007"/>
      <c r="X68" s="1007"/>
      <c r="Y68" s="1007"/>
      <c r="Z68" s="1007"/>
      <c r="AA68" s="1007"/>
      <c r="AB68" s="1007"/>
      <c r="AC68" s="763"/>
      <c r="AD68" s="1224"/>
      <c r="AE68" s="1009"/>
      <c r="AF68" s="830"/>
      <c r="AG68" s="830" t="str">
        <f t="shared" si="0"/>
        <v>Добавить вид теплоносителя (параметры теплоносителя)</v>
      </c>
      <c r="AH68" s="830"/>
      <c r="AI68" s="830"/>
      <c r="AJ68" s="830"/>
      <c r="AK68" s="1009"/>
      <c r="AL68" s="1009"/>
      <c r="AM68" s="1009"/>
      <c r="AN68" s="1009"/>
      <c r="AO68" s="1009"/>
      <c r="AP68" s="1009"/>
      <c r="AQ68" s="1009"/>
    </row>
    <row r="69" spans="1:43" s="1062" customFormat="1" ht="90">
      <c r="A69" s="1251"/>
      <c r="B69" s="1251"/>
      <c r="C69" s="1251"/>
      <c r="D69" s="1251"/>
      <c r="E69" s="1251"/>
      <c r="F69" s="1251">
        <v>3</v>
      </c>
      <c r="G69" s="1080"/>
      <c r="H69" s="1080"/>
      <c r="I69" s="1251"/>
      <c r="J69" s="1257" t="s">
        <v>2286</v>
      </c>
      <c r="K69" s="967"/>
      <c r="L69" s="1122" t="e">
        <f ca="1">mergeValue(A69) &amp;"."&amp; mergeValue(B69)&amp;"."&amp; mergeValue(C69)&amp;"."&amp; mergeValue(D69)&amp;"."&amp; mergeValue(E69)&amp;"."&amp; mergeValue(F69)</f>
        <v>#NAME?</v>
      </c>
      <c r="M69" s="556" t="s">
        <v>10</v>
      </c>
      <c r="N69" s="647"/>
      <c r="O69" s="1254" t="s">
        <v>304</v>
      </c>
      <c r="P69" s="1255"/>
      <c r="Q69" s="1255"/>
      <c r="R69" s="1255"/>
      <c r="S69" s="1255"/>
      <c r="T69" s="1255"/>
      <c r="U69" s="1255"/>
      <c r="V69" s="1255"/>
      <c r="W69" s="1255"/>
      <c r="X69" s="1255"/>
      <c r="Y69" s="1255"/>
      <c r="Z69" s="1255"/>
      <c r="AA69" s="1255"/>
      <c r="AB69" s="1255"/>
      <c r="AC69" s="1256"/>
      <c r="AD69" s="631" t="s">
        <v>635</v>
      </c>
      <c r="AE69" s="1009"/>
      <c r="AF69" s="830"/>
      <c r="AG69" s="830" t="str">
        <f t="shared" si="0"/>
        <v>Группа потребителей</v>
      </c>
      <c r="AH69" s="830"/>
      <c r="AI69" s="830"/>
      <c r="AJ69" s="830"/>
      <c r="AK69" s="1009"/>
      <c r="AL69" s="1009"/>
      <c r="AM69" s="1009"/>
      <c r="AN69" s="1009"/>
      <c r="AO69" s="1009"/>
      <c r="AP69" s="1009"/>
      <c r="AQ69" s="1009"/>
    </row>
    <row r="70" spans="1:43" s="1062" customFormat="1" ht="17.100000000000001" customHeight="1">
      <c r="A70" s="1251"/>
      <c r="B70" s="1251"/>
      <c r="C70" s="1251"/>
      <c r="D70" s="1251"/>
      <c r="E70" s="1251"/>
      <c r="F70" s="1251"/>
      <c r="G70" s="1080">
        <v>1</v>
      </c>
      <c r="H70" s="1080"/>
      <c r="I70" s="1251"/>
      <c r="J70" s="1251"/>
      <c r="K70" s="967">
        <v>1</v>
      </c>
      <c r="L70" s="1122" t="e">
        <f ca="1">mergeValue(A70) &amp;"."&amp; mergeValue(B70)&amp;"."&amp; mergeValue(C70)&amp;"."&amp; mergeValue(D70)&amp;"."&amp; mergeValue(E70)&amp;"."&amp; mergeValue(F70)&amp;"."&amp; mergeValue(G70)</f>
        <v>#NAME?</v>
      </c>
      <c r="M70" s="1070" t="s">
        <v>641</v>
      </c>
      <c r="N70" s="647"/>
      <c r="O70" s="684">
        <v>1600.7</v>
      </c>
      <c r="P70" s="764"/>
      <c r="Q70" s="1095"/>
      <c r="R70" s="1246" t="s">
        <v>1679</v>
      </c>
      <c r="S70" s="1247" t="s">
        <v>84</v>
      </c>
      <c r="T70" s="1246" t="s">
        <v>2296</v>
      </c>
      <c r="U70" s="1247" t="s">
        <v>84</v>
      </c>
      <c r="V70" s="684">
        <v>1652.73</v>
      </c>
      <c r="W70" s="764"/>
      <c r="X70" s="1095"/>
      <c r="Y70" s="1246" t="s">
        <v>2297</v>
      </c>
      <c r="Z70" s="1247" t="s">
        <v>84</v>
      </c>
      <c r="AA70" s="1246" t="s">
        <v>1680</v>
      </c>
      <c r="AB70" s="1247" t="s">
        <v>85</v>
      </c>
      <c r="AC70" s="764"/>
      <c r="AD70" s="1222" t="s">
        <v>654</v>
      </c>
      <c r="AE70" s="1009" t="e">
        <f ca="1">strCheckDate(O71:AC71)</f>
        <v>#NAME?</v>
      </c>
      <c r="AF70" s="830"/>
      <c r="AG70" s="830" t="str">
        <f t="shared" si="0"/>
        <v>вода</v>
      </c>
      <c r="AH70" s="830"/>
      <c r="AI70" s="830"/>
      <c r="AJ70" s="830"/>
      <c r="AK70" s="1009"/>
      <c r="AL70" s="1009"/>
      <c r="AM70" s="1009"/>
      <c r="AN70" s="1009"/>
      <c r="AO70" s="1009"/>
      <c r="AP70" s="1009"/>
      <c r="AQ70" s="1009"/>
    </row>
    <row r="71" spans="1:43" s="1062" customFormat="1" ht="11.25" hidden="1" customHeight="1">
      <c r="A71" s="1251"/>
      <c r="B71" s="1251"/>
      <c r="C71" s="1251"/>
      <c r="D71" s="1251"/>
      <c r="E71" s="1251"/>
      <c r="F71" s="1251"/>
      <c r="G71" s="1080"/>
      <c r="H71" s="1080"/>
      <c r="I71" s="1251"/>
      <c r="J71" s="1251"/>
      <c r="K71" s="967"/>
      <c r="L71" s="801"/>
      <c r="M71" s="647"/>
      <c r="N71" s="647"/>
      <c r="O71" s="764"/>
      <c r="P71" s="764"/>
      <c r="Q71" s="770" t="str">
        <f>R70 &amp; "-" &amp; T70</f>
        <v>01.01.2020-30.06.2020</v>
      </c>
      <c r="R71" s="1246"/>
      <c r="S71" s="1247"/>
      <c r="T71" s="1246"/>
      <c r="U71" s="1247"/>
      <c r="V71" s="764"/>
      <c r="W71" s="764"/>
      <c r="X71" s="770" t="str">
        <f>Y70 &amp; "-" &amp; AA70</f>
        <v>01.07.2020-31.12.2020</v>
      </c>
      <c r="Y71" s="1246"/>
      <c r="Z71" s="1247"/>
      <c r="AA71" s="1246"/>
      <c r="AB71" s="1247"/>
      <c r="AC71" s="764"/>
      <c r="AD71" s="1223"/>
      <c r="AE71" s="1009"/>
      <c r="AF71" s="830"/>
      <c r="AG71" s="830" t="str">
        <f t="shared" si="0"/>
        <v/>
      </c>
      <c r="AH71" s="830"/>
      <c r="AI71" s="830"/>
      <c r="AJ71" s="830"/>
      <c r="AK71" s="1009"/>
      <c r="AL71" s="1009"/>
      <c r="AM71" s="1009"/>
      <c r="AN71" s="1009"/>
      <c r="AO71" s="1009"/>
      <c r="AP71" s="1009"/>
      <c r="AQ71" s="1009"/>
    </row>
    <row r="72" spans="1:43" s="1062" customFormat="1" ht="15" customHeight="1">
      <c r="A72" s="1251"/>
      <c r="B72" s="1251"/>
      <c r="C72" s="1251"/>
      <c r="D72" s="1251"/>
      <c r="E72" s="1251"/>
      <c r="F72" s="1251"/>
      <c r="G72" s="1118"/>
      <c r="H72" s="1080"/>
      <c r="I72" s="1251"/>
      <c r="J72" s="1251"/>
      <c r="K72" s="966"/>
      <c r="L72" s="689"/>
      <c r="M72" s="558" t="s">
        <v>25</v>
      </c>
      <c r="N72" s="1007"/>
      <c r="O72" s="1007"/>
      <c r="P72" s="1007"/>
      <c r="Q72" s="1007"/>
      <c r="R72" s="1007"/>
      <c r="S72" s="1007"/>
      <c r="T72" s="1007"/>
      <c r="U72" s="1007"/>
      <c r="V72" s="1007"/>
      <c r="W72" s="1007"/>
      <c r="X72" s="1007"/>
      <c r="Y72" s="1007"/>
      <c r="Z72" s="1007"/>
      <c r="AA72" s="1007"/>
      <c r="AB72" s="1007"/>
      <c r="AC72" s="763"/>
      <c r="AD72" s="1224"/>
      <c r="AE72" s="1009"/>
      <c r="AF72" s="830"/>
      <c r="AG72" s="830" t="str">
        <f t="shared" si="0"/>
        <v>Добавить вид теплоносителя (параметры теплоносителя)</v>
      </c>
      <c r="AH72" s="830"/>
      <c r="AI72" s="830"/>
      <c r="AJ72" s="830"/>
      <c r="AK72" s="1009"/>
      <c r="AL72" s="1009"/>
      <c r="AM72" s="1009"/>
      <c r="AN72" s="1009"/>
      <c r="AO72" s="1009"/>
      <c r="AP72" s="1009"/>
      <c r="AQ72" s="1009"/>
    </row>
    <row r="73" spans="1:43" s="1062" customFormat="1" ht="15" customHeight="1">
      <c r="A73" s="1251"/>
      <c r="B73" s="1251"/>
      <c r="C73" s="1251"/>
      <c r="D73" s="1251"/>
      <c r="E73" s="1251"/>
      <c r="F73" s="1118"/>
      <c r="G73" s="1118"/>
      <c r="H73" s="1080"/>
      <c r="I73" s="1251"/>
      <c r="J73" s="1118"/>
      <c r="K73" s="966"/>
      <c r="L73" s="689"/>
      <c r="M73" s="557" t="s">
        <v>11</v>
      </c>
      <c r="N73" s="1007"/>
      <c r="O73" s="1007"/>
      <c r="P73" s="1007"/>
      <c r="Q73" s="1007"/>
      <c r="R73" s="1007"/>
      <c r="S73" s="1007"/>
      <c r="T73" s="1007"/>
      <c r="U73" s="1006"/>
      <c r="V73" s="1007"/>
      <c r="W73" s="1007"/>
      <c r="X73" s="1007"/>
      <c r="Y73" s="1007"/>
      <c r="Z73" s="1007"/>
      <c r="AA73" s="1007"/>
      <c r="AB73" s="1006"/>
      <c r="AC73" s="1007"/>
      <c r="AD73" s="666"/>
      <c r="AE73" s="1009"/>
      <c r="AF73" s="830"/>
      <c r="AG73" s="830" t="str">
        <f t="shared" si="0"/>
        <v>Добавить группу потребителей</v>
      </c>
      <c r="AH73" s="830"/>
      <c r="AI73" s="830"/>
      <c r="AJ73" s="830"/>
      <c r="AK73" s="1009"/>
      <c r="AL73" s="1009"/>
      <c r="AM73" s="1009"/>
      <c r="AN73" s="1009"/>
      <c r="AO73" s="1009"/>
      <c r="AP73" s="1009"/>
      <c r="AQ73" s="1009"/>
    </row>
    <row r="74" spans="1:43" s="1062" customFormat="1" ht="15" customHeight="1">
      <c r="A74" s="1251"/>
      <c r="B74" s="1251"/>
      <c r="C74" s="1251"/>
      <c r="D74" s="1251"/>
      <c r="E74" s="1083" t="s">
        <v>253</v>
      </c>
      <c r="F74" s="1118"/>
      <c r="G74" s="1118"/>
      <c r="H74" s="1118"/>
      <c r="I74" s="980"/>
      <c r="J74" s="1065"/>
      <c r="K74" s="964"/>
      <c r="L74" s="689"/>
      <c r="M74" s="1002" t="s">
        <v>12</v>
      </c>
      <c r="N74" s="1007"/>
      <c r="O74" s="1007"/>
      <c r="P74" s="1007"/>
      <c r="Q74" s="1007"/>
      <c r="R74" s="1007"/>
      <c r="S74" s="1007"/>
      <c r="T74" s="1007"/>
      <c r="U74" s="1006"/>
      <c r="V74" s="1007"/>
      <c r="W74" s="1007"/>
      <c r="X74" s="1007"/>
      <c r="Y74" s="1007"/>
      <c r="Z74" s="1007"/>
      <c r="AA74" s="1007"/>
      <c r="AB74" s="1006"/>
      <c r="AC74" s="1007"/>
      <c r="AD74" s="666"/>
      <c r="AE74" s="1009"/>
      <c r="AF74" s="830"/>
      <c r="AG74" s="830" t="str">
        <f t="shared" si="0"/>
        <v>Добавить схему подключения</v>
      </c>
      <c r="AH74" s="830"/>
      <c r="AI74" s="830"/>
      <c r="AJ74" s="830"/>
      <c r="AK74" s="1009"/>
      <c r="AL74" s="1009"/>
      <c r="AM74" s="1009"/>
      <c r="AN74" s="1009"/>
      <c r="AO74" s="1009"/>
      <c r="AP74" s="1009"/>
      <c r="AQ74" s="1009"/>
    </row>
    <row r="75" spans="1:43" ht="11.25">
      <c r="A75" s="991"/>
      <c r="B75" s="991"/>
      <c r="C75" s="991"/>
      <c r="D75" s="991"/>
      <c r="E75" s="991"/>
      <c r="F75" s="991"/>
      <c r="G75" s="991"/>
      <c r="H75" s="991"/>
      <c r="I75" s="991"/>
      <c r="J75" s="991"/>
      <c r="K75" s="991"/>
      <c r="AE75" s="991"/>
      <c r="AF75" s="991"/>
      <c r="AG75" s="991"/>
      <c r="AH75" s="991"/>
      <c r="AI75" s="991"/>
      <c r="AJ75" s="991"/>
      <c r="AK75" s="991"/>
      <c r="AL75" s="991"/>
      <c r="AM75" s="991"/>
      <c r="AN75" s="991"/>
      <c r="AO75" s="991"/>
    </row>
    <row r="76" spans="1:43" ht="90" customHeight="1">
      <c r="L76" s="1">
        <v>1</v>
      </c>
      <c r="M76" s="1215" t="s">
        <v>631</v>
      </c>
      <c r="N76" s="1215"/>
      <c r="O76" s="1215"/>
      <c r="P76" s="1215"/>
      <c r="Q76" s="1215"/>
      <c r="R76" s="1215"/>
      <c r="S76" s="1215"/>
      <c r="T76" s="1215"/>
      <c r="U76" s="1215"/>
      <c r="V76" s="1215"/>
      <c r="W76" s="1215"/>
      <c r="X76" s="1215"/>
      <c r="Y76" s="1215"/>
      <c r="Z76" s="1215"/>
      <c r="AA76" s="1215"/>
      <c r="AB76" s="1215"/>
      <c r="AC76" s="1215"/>
      <c r="AD76" s="1215"/>
    </row>
  </sheetData>
  <sheetProtection password="FA9C" sheet="1" objects="1" scenarios="1" formatColumns="0" formatRows="0"/>
  <dataConsolidate/>
  <mergeCells count="169">
    <mergeCell ref="F65:F68"/>
    <mergeCell ref="J65:J68"/>
    <mergeCell ref="O65:AC65"/>
    <mergeCell ref="R66:R67"/>
    <mergeCell ref="S66:S67"/>
    <mergeCell ref="T66:T67"/>
    <mergeCell ref="U66:U67"/>
    <mergeCell ref="Y66:Y67"/>
    <mergeCell ref="Z66:Z67"/>
    <mergeCell ref="AA66:AA67"/>
    <mergeCell ref="AB66:AB67"/>
    <mergeCell ref="R70:R71"/>
    <mergeCell ref="S70:S71"/>
    <mergeCell ref="T70:T71"/>
    <mergeCell ref="U70:U71"/>
    <mergeCell ref="Y70:Y71"/>
    <mergeCell ref="Z70:Z71"/>
    <mergeCell ref="AA70:AA71"/>
    <mergeCell ref="AB70:AB71"/>
    <mergeCell ref="AD70:AD72"/>
    <mergeCell ref="R47:R48"/>
    <mergeCell ref="S47:S48"/>
    <mergeCell ref="T47:T48"/>
    <mergeCell ref="U47:U48"/>
    <mergeCell ref="Y47:Y48"/>
    <mergeCell ref="Z47:Z48"/>
    <mergeCell ref="AA47:AA48"/>
    <mergeCell ref="AB47:AB48"/>
    <mergeCell ref="AD66:AD68"/>
    <mergeCell ref="Z16:AA16"/>
    <mergeCell ref="Z17:AA17"/>
    <mergeCell ref="Y24:Y25"/>
    <mergeCell ref="Z24:Z25"/>
    <mergeCell ref="AD24:AD26"/>
    <mergeCell ref="Y43:Y44"/>
    <mergeCell ref="Z43:Z44"/>
    <mergeCell ref="AA43:AA44"/>
    <mergeCell ref="AB43:AB44"/>
    <mergeCell ref="AB28:AB29"/>
    <mergeCell ref="AD28:AD30"/>
    <mergeCell ref="O31:AC31"/>
    <mergeCell ref="R32:R33"/>
    <mergeCell ref="S32:S33"/>
    <mergeCell ref="T32:T33"/>
    <mergeCell ref="U32:U33"/>
    <mergeCell ref="Y32:Y33"/>
    <mergeCell ref="Z32:Z33"/>
    <mergeCell ref="AA32:AA33"/>
    <mergeCell ref="AB32:AB33"/>
    <mergeCell ref="AD32:AD34"/>
    <mergeCell ref="T28:T29"/>
    <mergeCell ref="U28:U29"/>
    <mergeCell ref="Y28:Y29"/>
    <mergeCell ref="A56:A74"/>
    <mergeCell ref="O56:AC56"/>
    <mergeCell ref="B57:B74"/>
    <mergeCell ref="O57:AC57"/>
    <mergeCell ref="C58:C74"/>
    <mergeCell ref="O58:AC58"/>
    <mergeCell ref="D59:D74"/>
    <mergeCell ref="O59:AC59"/>
    <mergeCell ref="E60:E73"/>
    <mergeCell ref="I60:I73"/>
    <mergeCell ref="O60:AC60"/>
    <mergeCell ref="F61:F64"/>
    <mergeCell ref="J61:J64"/>
    <mergeCell ref="O61:AC61"/>
    <mergeCell ref="R62:R63"/>
    <mergeCell ref="S62:S63"/>
    <mergeCell ref="Y62:Y63"/>
    <mergeCell ref="Z62:Z63"/>
    <mergeCell ref="AA62:AA63"/>
    <mergeCell ref="AB62:AB63"/>
    <mergeCell ref="U62:U63"/>
    <mergeCell ref="F69:F72"/>
    <mergeCell ref="J69:J72"/>
    <mergeCell ref="O69:AC69"/>
    <mergeCell ref="A37:A55"/>
    <mergeCell ref="O37:AC37"/>
    <mergeCell ref="B38:B55"/>
    <mergeCell ref="O38:AC38"/>
    <mergeCell ref="C39:C55"/>
    <mergeCell ref="O39:AC39"/>
    <mergeCell ref="D40:D55"/>
    <mergeCell ref="O40:AC40"/>
    <mergeCell ref="E41:E54"/>
    <mergeCell ref="I41:I54"/>
    <mergeCell ref="O41:AC41"/>
    <mergeCell ref="F42:F45"/>
    <mergeCell ref="J42:J45"/>
    <mergeCell ref="O42:AC42"/>
    <mergeCell ref="R43:R44"/>
    <mergeCell ref="S43:S44"/>
    <mergeCell ref="F50:F53"/>
    <mergeCell ref="J50:J53"/>
    <mergeCell ref="O50:AC50"/>
    <mergeCell ref="R51:R52"/>
    <mergeCell ref="S51:S52"/>
    <mergeCell ref="T51:T52"/>
    <mergeCell ref="U51:U52"/>
    <mergeCell ref="Y51:Y52"/>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2:AB12"/>
    <mergeCell ref="V14:AA14"/>
    <mergeCell ref="AB14:AB16"/>
    <mergeCell ref="V15:V16"/>
    <mergeCell ref="W15:X15"/>
    <mergeCell ref="Y15:AA15"/>
    <mergeCell ref="S17:T17"/>
    <mergeCell ref="A18:A36"/>
    <mergeCell ref="O18:AC18"/>
    <mergeCell ref="B19:B36"/>
    <mergeCell ref="O19:AC19"/>
    <mergeCell ref="C20:C36"/>
    <mergeCell ref="O20:AC20"/>
    <mergeCell ref="D21:D36"/>
    <mergeCell ref="U24:U25"/>
    <mergeCell ref="AA24:AA25"/>
    <mergeCell ref="AB24:AB25"/>
    <mergeCell ref="F27:F30"/>
    <mergeCell ref="J27:J30"/>
    <mergeCell ref="O27:AC27"/>
    <mergeCell ref="R28:R29"/>
    <mergeCell ref="S28:S29"/>
    <mergeCell ref="F31:F34"/>
    <mergeCell ref="J31:J34"/>
    <mergeCell ref="Z28:Z29"/>
    <mergeCell ref="AA28:AA29"/>
    <mergeCell ref="M76:AD76"/>
    <mergeCell ref="O21:AC21"/>
    <mergeCell ref="E22:E35"/>
    <mergeCell ref="I22:I35"/>
    <mergeCell ref="O22:AC22"/>
    <mergeCell ref="F23:F26"/>
    <mergeCell ref="J23:J26"/>
    <mergeCell ref="O23:AC23"/>
    <mergeCell ref="R24:R25"/>
    <mergeCell ref="S24:S25"/>
    <mergeCell ref="T24:T25"/>
    <mergeCell ref="T43:T44"/>
    <mergeCell ref="U43:U44"/>
    <mergeCell ref="AD43:AD45"/>
    <mergeCell ref="T62:T63"/>
    <mergeCell ref="AD62:AD64"/>
    <mergeCell ref="AD47:AD49"/>
    <mergeCell ref="Z51:Z52"/>
    <mergeCell ref="AA51:AA52"/>
    <mergeCell ref="AB51:AB52"/>
    <mergeCell ref="AD51:AD53"/>
    <mergeCell ref="F46:F49"/>
    <mergeCell ref="J46:J49"/>
    <mergeCell ref="O46:AC46"/>
  </mergeCells>
  <dataValidations count="11">
    <dataValidation allowBlank="1" sqref="WWA983108:WWL983114 JO65604:JZ65610 TK65604:TV65610 ADG65604:ADR65610 ANC65604:ANN65610 AWY65604:AXJ65610 BGU65604:BHF65610 BQQ65604:BRB65610 CAM65604:CAX65610 CKI65604:CKT65610 CUE65604:CUP65610 DEA65604:DEL65610 DNW65604:DOH65610 DXS65604:DYD65610 EHO65604:EHZ65610 ERK65604:ERV65610 FBG65604:FBR65610 FLC65604:FLN65610 FUY65604:FVJ65610 GEU65604:GFF65610 GOQ65604:GPB65610 GYM65604:GYX65610 HII65604:HIT65610 HSE65604:HSP65610 ICA65604:ICL65610 ILW65604:IMH65610 IVS65604:IWD65610 JFO65604:JFZ65610 JPK65604:JPV65610 JZG65604:JZR65610 KJC65604:KJN65610 KSY65604:KTJ65610 LCU65604:LDF65610 LMQ65604:LNB65610 LWM65604:LWX65610 MGI65604:MGT65610 MQE65604:MQP65610 NAA65604:NAL65610 NJW65604:NKH65610 NTS65604:NUD65610 ODO65604:ODZ65610 ONK65604:ONV65610 OXG65604:OXR65610 PHC65604:PHN65610 PQY65604:PRJ65610 QAU65604:QBF65610 QKQ65604:QLB65610 QUM65604:QUX65610 REI65604:RET65610 ROE65604:ROP65610 RYA65604:RYL65610 SHW65604:SIH65610 SRS65604:SSD65610 TBO65604:TBZ65610 TLK65604:TLV65610 TVG65604:TVR65610 UFC65604:UFN65610 UOY65604:UPJ65610 UYU65604:UZF65610 VIQ65604:VJB65610 VSM65604:VSX65610 WCI65604:WCT65610 WME65604:WMP65610 WWA65604:WWL65610 JO131140:JZ131146 TK131140:TV131146 ADG131140:ADR131146 ANC131140:ANN131146 AWY131140:AXJ131146 BGU131140:BHF131146 BQQ131140:BRB131146 CAM131140:CAX131146 CKI131140:CKT131146 CUE131140:CUP131146 DEA131140:DEL131146 DNW131140:DOH131146 DXS131140:DYD131146 EHO131140:EHZ131146 ERK131140:ERV131146 FBG131140:FBR131146 FLC131140:FLN131146 FUY131140:FVJ131146 GEU131140:GFF131146 GOQ131140:GPB131146 GYM131140:GYX131146 HII131140:HIT131146 HSE131140:HSP131146 ICA131140:ICL131146 ILW131140:IMH131146 IVS131140:IWD131146 JFO131140:JFZ131146 JPK131140:JPV131146 JZG131140:JZR131146 KJC131140:KJN131146 KSY131140:KTJ131146 LCU131140:LDF131146 LMQ131140:LNB131146 LWM131140:LWX131146 MGI131140:MGT131146 MQE131140:MQP131146 NAA131140:NAL131146 NJW131140:NKH131146 NTS131140:NUD131146 ODO131140:ODZ131146 ONK131140:ONV131146 OXG131140:OXR131146 PHC131140:PHN131146 PQY131140:PRJ131146 QAU131140:QBF131146 QKQ131140:QLB131146 QUM131140:QUX131146 REI131140:RET131146 ROE131140:ROP131146 RYA131140:RYL131146 SHW131140:SIH131146 SRS131140:SSD131146 TBO131140:TBZ131146 TLK131140:TLV131146 TVG131140:TVR131146 UFC131140:UFN131146 UOY131140:UPJ131146 UYU131140:UZF131146 VIQ131140:VJB131146 VSM131140:VSX131146 WCI131140:WCT131146 WME131140:WMP131146 WWA131140:WWL131146 JO196676:JZ196682 TK196676:TV196682 ADG196676:ADR196682 ANC196676:ANN196682 AWY196676:AXJ196682 BGU196676:BHF196682 BQQ196676:BRB196682 CAM196676:CAX196682 CKI196676:CKT196682 CUE196676:CUP196682 DEA196676:DEL196682 DNW196676:DOH196682 DXS196676:DYD196682 EHO196676:EHZ196682 ERK196676:ERV196682 FBG196676:FBR196682 FLC196676:FLN196682 FUY196676:FVJ196682 GEU196676:GFF196682 GOQ196676:GPB196682 GYM196676:GYX196682 HII196676:HIT196682 HSE196676:HSP196682 ICA196676:ICL196682 ILW196676:IMH196682 IVS196676:IWD196682 JFO196676:JFZ196682 JPK196676:JPV196682 JZG196676:JZR196682 KJC196676:KJN196682 KSY196676:KTJ196682 LCU196676:LDF196682 LMQ196676:LNB196682 LWM196676:LWX196682 MGI196676:MGT196682 MQE196676:MQP196682 NAA196676:NAL196682 NJW196676:NKH196682 NTS196676:NUD196682 ODO196676:ODZ196682 ONK196676:ONV196682 OXG196676:OXR196682 PHC196676:PHN196682 PQY196676:PRJ196682 QAU196676:QBF196682 QKQ196676:QLB196682 QUM196676:QUX196682 REI196676:RET196682 ROE196676:ROP196682 RYA196676:RYL196682 SHW196676:SIH196682 SRS196676:SSD196682 TBO196676:TBZ196682 TLK196676:TLV196682 TVG196676:TVR196682 UFC196676:UFN196682 UOY196676:UPJ196682 UYU196676:UZF196682 VIQ196676:VJB196682 VSM196676:VSX196682 WCI196676:WCT196682 WME196676:WMP196682 WWA196676:WWL196682 JO262212:JZ262218 TK262212:TV262218 ADG262212:ADR262218 ANC262212:ANN262218 AWY262212:AXJ262218 BGU262212:BHF262218 BQQ262212:BRB262218 CAM262212:CAX262218 CKI262212:CKT262218 CUE262212:CUP262218 DEA262212:DEL262218 DNW262212:DOH262218 DXS262212:DYD262218 EHO262212:EHZ262218 ERK262212:ERV262218 FBG262212:FBR262218 FLC262212:FLN262218 FUY262212:FVJ262218 GEU262212:GFF262218 GOQ262212:GPB262218 GYM262212:GYX262218 HII262212:HIT262218 HSE262212:HSP262218 ICA262212:ICL262218 ILW262212:IMH262218 IVS262212:IWD262218 JFO262212:JFZ262218 JPK262212:JPV262218 JZG262212:JZR262218 KJC262212:KJN262218 KSY262212:KTJ262218 LCU262212:LDF262218 LMQ262212:LNB262218 LWM262212:LWX262218 MGI262212:MGT262218 MQE262212:MQP262218 NAA262212:NAL262218 NJW262212:NKH262218 NTS262212:NUD262218 ODO262212:ODZ262218 ONK262212:ONV262218 OXG262212:OXR262218 PHC262212:PHN262218 PQY262212:PRJ262218 QAU262212:QBF262218 QKQ262212:QLB262218 QUM262212:QUX262218 REI262212:RET262218 ROE262212:ROP262218 RYA262212:RYL262218 SHW262212:SIH262218 SRS262212:SSD262218 TBO262212:TBZ262218 TLK262212:TLV262218 TVG262212:TVR262218 UFC262212:UFN262218 UOY262212:UPJ262218 UYU262212:UZF262218 VIQ262212:VJB262218 VSM262212:VSX262218 WCI262212:WCT262218 WME262212:WMP262218 WWA262212:WWL262218 JO327748:JZ327754 TK327748:TV327754 ADG327748:ADR327754 ANC327748:ANN327754 AWY327748:AXJ327754 BGU327748:BHF327754 BQQ327748:BRB327754 CAM327748:CAX327754 CKI327748:CKT327754 CUE327748:CUP327754 DEA327748:DEL327754 DNW327748:DOH327754 DXS327748:DYD327754 EHO327748:EHZ327754 ERK327748:ERV327754 FBG327748:FBR327754 FLC327748:FLN327754 FUY327748:FVJ327754 GEU327748:GFF327754 GOQ327748:GPB327754 GYM327748:GYX327754 HII327748:HIT327754 HSE327748:HSP327754 ICA327748:ICL327754 ILW327748:IMH327754 IVS327748:IWD327754 JFO327748:JFZ327754 JPK327748:JPV327754 JZG327748:JZR327754 KJC327748:KJN327754 KSY327748:KTJ327754 LCU327748:LDF327754 LMQ327748:LNB327754 LWM327748:LWX327754 MGI327748:MGT327754 MQE327748:MQP327754 NAA327748:NAL327754 NJW327748:NKH327754 NTS327748:NUD327754 ODO327748:ODZ327754 ONK327748:ONV327754 OXG327748:OXR327754 PHC327748:PHN327754 PQY327748:PRJ327754 QAU327748:QBF327754 QKQ327748:QLB327754 QUM327748:QUX327754 REI327748:RET327754 ROE327748:ROP327754 RYA327748:RYL327754 SHW327748:SIH327754 SRS327748:SSD327754 TBO327748:TBZ327754 TLK327748:TLV327754 TVG327748:TVR327754 UFC327748:UFN327754 UOY327748:UPJ327754 UYU327748:UZF327754 VIQ327748:VJB327754 VSM327748:VSX327754 WCI327748:WCT327754 WME327748:WMP327754 WWA327748:WWL327754 JO393284:JZ393290 TK393284:TV393290 ADG393284:ADR393290 ANC393284:ANN393290 AWY393284:AXJ393290 BGU393284:BHF393290 BQQ393284:BRB393290 CAM393284:CAX393290 CKI393284:CKT393290 CUE393284:CUP393290 DEA393284:DEL393290 DNW393284:DOH393290 DXS393284:DYD393290 EHO393284:EHZ393290 ERK393284:ERV393290 FBG393284:FBR393290 FLC393284:FLN393290 FUY393284:FVJ393290 GEU393284:GFF393290 GOQ393284:GPB393290 GYM393284:GYX393290 HII393284:HIT393290 HSE393284:HSP393290 ICA393284:ICL393290 ILW393284:IMH393290 IVS393284:IWD393290 JFO393284:JFZ393290 JPK393284:JPV393290 JZG393284:JZR393290 KJC393284:KJN393290 KSY393284:KTJ393290 LCU393284:LDF393290 LMQ393284:LNB393290 LWM393284:LWX393290 MGI393284:MGT393290 MQE393284:MQP393290 NAA393284:NAL393290 NJW393284:NKH393290 NTS393284:NUD393290 ODO393284:ODZ393290 ONK393284:ONV393290 OXG393284:OXR393290 PHC393284:PHN393290 PQY393284:PRJ393290 QAU393284:QBF393290 QKQ393284:QLB393290 QUM393284:QUX393290 REI393284:RET393290 ROE393284:ROP393290 RYA393284:RYL393290 SHW393284:SIH393290 SRS393284:SSD393290 TBO393284:TBZ393290 TLK393284:TLV393290 TVG393284:TVR393290 UFC393284:UFN393290 UOY393284:UPJ393290 UYU393284:UZF393290 VIQ393284:VJB393290 VSM393284:VSX393290 WCI393284:WCT393290 WME393284:WMP393290 WWA393284:WWL393290 JO458820:JZ458826 TK458820:TV458826 ADG458820:ADR458826 ANC458820:ANN458826 AWY458820:AXJ458826 BGU458820:BHF458826 BQQ458820:BRB458826 CAM458820:CAX458826 CKI458820:CKT458826 CUE458820:CUP458826 DEA458820:DEL458826 DNW458820:DOH458826 DXS458820:DYD458826 EHO458820:EHZ458826 ERK458820:ERV458826 FBG458820:FBR458826 FLC458820:FLN458826 FUY458820:FVJ458826 GEU458820:GFF458826 GOQ458820:GPB458826 GYM458820:GYX458826 HII458820:HIT458826 HSE458820:HSP458826 ICA458820:ICL458826 ILW458820:IMH458826 IVS458820:IWD458826 JFO458820:JFZ458826 JPK458820:JPV458826 JZG458820:JZR458826 KJC458820:KJN458826 KSY458820:KTJ458826 LCU458820:LDF458826 LMQ458820:LNB458826 LWM458820:LWX458826 MGI458820:MGT458826 MQE458820:MQP458826 NAA458820:NAL458826 NJW458820:NKH458826 NTS458820:NUD458826 ODO458820:ODZ458826 ONK458820:ONV458826 OXG458820:OXR458826 PHC458820:PHN458826 PQY458820:PRJ458826 QAU458820:QBF458826 QKQ458820:QLB458826 QUM458820:QUX458826 REI458820:RET458826 ROE458820:ROP458826 RYA458820:RYL458826 SHW458820:SIH458826 SRS458820:SSD458826 TBO458820:TBZ458826 TLK458820:TLV458826 TVG458820:TVR458826 UFC458820:UFN458826 UOY458820:UPJ458826 UYU458820:UZF458826 VIQ458820:VJB458826 VSM458820:VSX458826 WCI458820:WCT458826 WME458820:WMP458826 WWA458820:WWL458826 JO524356:JZ524362 TK524356:TV524362 ADG524356:ADR524362 ANC524356:ANN524362 AWY524356:AXJ524362 BGU524356:BHF524362 BQQ524356:BRB524362 CAM524356:CAX524362 CKI524356:CKT524362 CUE524356:CUP524362 DEA524356:DEL524362 DNW524356:DOH524362 DXS524356:DYD524362 EHO524356:EHZ524362 ERK524356:ERV524362 FBG524356:FBR524362 FLC524356:FLN524362 FUY524356:FVJ524362 GEU524356:GFF524362 GOQ524356:GPB524362 GYM524356:GYX524362 HII524356:HIT524362 HSE524356:HSP524362 ICA524356:ICL524362 ILW524356:IMH524362 IVS524356:IWD524362 JFO524356:JFZ524362 JPK524356:JPV524362 JZG524356:JZR524362 KJC524356:KJN524362 KSY524356:KTJ524362 LCU524356:LDF524362 LMQ524356:LNB524362 LWM524356:LWX524362 MGI524356:MGT524362 MQE524356:MQP524362 NAA524356:NAL524362 NJW524356:NKH524362 NTS524356:NUD524362 ODO524356:ODZ524362 ONK524356:ONV524362 OXG524356:OXR524362 PHC524356:PHN524362 PQY524356:PRJ524362 QAU524356:QBF524362 QKQ524356:QLB524362 QUM524356:QUX524362 REI524356:RET524362 ROE524356:ROP524362 RYA524356:RYL524362 SHW524356:SIH524362 SRS524356:SSD524362 TBO524356:TBZ524362 TLK524356:TLV524362 TVG524356:TVR524362 UFC524356:UFN524362 UOY524356:UPJ524362 UYU524356:UZF524362 VIQ524356:VJB524362 VSM524356:VSX524362 WCI524356:WCT524362 WME524356:WMP524362 WWA524356:WWL524362 JO589892:JZ589898 TK589892:TV589898 ADG589892:ADR589898 ANC589892:ANN589898 AWY589892:AXJ589898 BGU589892:BHF589898 BQQ589892:BRB589898 CAM589892:CAX589898 CKI589892:CKT589898 CUE589892:CUP589898 DEA589892:DEL589898 DNW589892:DOH589898 DXS589892:DYD589898 EHO589892:EHZ589898 ERK589892:ERV589898 FBG589892:FBR589898 FLC589892:FLN589898 FUY589892:FVJ589898 GEU589892:GFF589898 GOQ589892:GPB589898 GYM589892:GYX589898 HII589892:HIT589898 HSE589892:HSP589898 ICA589892:ICL589898 ILW589892:IMH589898 IVS589892:IWD589898 JFO589892:JFZ589898 JPK589892:JPV589898 JZG589892:JZR589898 KJC589892:KJN589898 KSY589892:KTJ589898 LCU589892:LDF589898 LMQ589892:LNB589898 LWM589892:LWX589898 MGI589892:MGT589898 MQE589892:MQP589898 NAA589892:NAL589898 NJW589892:NKH589898 NTS589892:NUD589898 ODO589892:ODZ589898 ONK589892:ONV589898 OXG589892:OXR589898 PHC589892:PHN589898 PQY589892:PRJ589898 QAU589892:QBF589898 QKQ589892:QLB589898 QUM589892:QUX589898 REI589892:RET589898 ROE589892:ROP589898 RYA589892:RYL589898 SHW589892:SIH589898 SRS589892:SSD589898 TBO589892:TBZ589898 TLK589892:TLV589898 TVG589892:TVR589898 UFC589892:UFN589898 UOY589892:UPJ589898 UYU589892:UZF589898 VIQ589892:VJB589898 VSM589892:VSX589898 WCI589892:WCT589898 WME589892:WMP589898 WWA589892:WWL589898 JO655428:JZ655434 TK655428:TV655434 ADG655428:ADR655434 ANC655428:ANN655434 AWY655428:AXJ655434 BGU655428:BHF655434 BQQ655428:BRB655434 CAM655428:CAX655434 CKI655428:CKT655434 CUE655428:CUP655434 DEA655428:DEL655434 DNW655428:DOH655434 DXS655428:DYD655434 EHO655428:EHZ655434 ERK655428:ERV655434 FBG655428:FBR655434 FLC655428:FLN655434 FUY655428:FVJ655434 GEU655428:GFF655434 GOQ655428:GPB655434 GYM655428:GYX655434 HII655428:HIT655434 HSE655428:HSP655434 ICA655428:ICL655434 ILW655428:IMH655434 IVS655428:IWD655434 JFO655428:JFZ655434 JPK655428:JPV655434 JZG655428:JZR655434 KJC655428:KJN655434 KSY655428:KTJ655434 LCU655428:LDF655434 LMQ655428:LNB655434 LWM655428:LWX655434 MGI655428:MGT655434 MQE655428:MQP655434 NAA655428:NAL655434 NJW655428:NKH655434 NTS655428:NUD655434 ODO655428:ODZ655434 ONK655428:ONV655434 OXG655428:OXR655434 PHC655428:PHN655434 PQY655428:PRJ655434 QAU655428:QBF655434 QKQ655428:QLB655434 QUM655428:QUX655434 REI655428:RET655434 ROE655428:ROP655434 RYA655428:RYL655434 SHW655428:SIH655434 SRS655428:SSD655434 TBO655428:TBZ655434 TLK655428:TLV655434 TVG655428:TVR655434 UFC655428:UFN655434 UOY655428:UPJ655434 UYU655428:UZF655434 VIQ655428:VJB655434 VSM655428:VSX655434 WCI655428:WCT655434 WME655428:WMP655434 WWA655428:WWL655434 JO720964:JZ720970 TK720964:TV720970 ADG720964:ADR720970 ANC720964:ANN720970 AWY720964:AXJ720970 BGU720964:BHF720970 BQQ720964:BRB720970 CAM720964:CAX720970 CKI720964:CKT720970 CUE720964:CUP720970 DEA720964:DEL720970 DNW720964:DOH720970 DXS720964:DYD720970 EHO720964:EHZ720970 ERK720964:ERV720970 FBG720964:FBR720970 FLC720964:FLN720970 FUY720964:FVJ720970 GEU720964:GFF720970 GOQ720964:GPB720970 GYM720964:GYX720970 HII720964:HIT720970 HSE720964:HSP720970 ICA720964:ICL720970 ILW720964:IMH720970 IVS720964:IWD720970 JFO720964:JFZ720970 JPK720964:JPV720970 JZG720964:JZR720970 KJC720964:KJN720970 KSY720964:KTJ720970 LCU720964:LDF720970 LMQ720964:LNB720970 LWM720964:LWX720970 MGI720964:MGT720970 MQE720964:MQP720970 NAA720964:NAL720970 NJW720964:NKH720970 NTS720964:NUD720970 ODO720964:ODZ720970 ONK720964:ONV720970 OXG720964:OXR720970 PHC720964:PHN720970 PQY720964:PRJ720970 QAU720964:QBF720970 QKQ720964:QLB720970 QUM720964:QUX720970 REI720964:RET720970 ROE720964:ROP720970 RYA720964:RYL720970 SHW720964:SIH720970 SRS720964:SSD720970 TBO720964:TBZ720970 TLK720964:TLV720970 TVG720964:TVR720970 UFC720964:UFN720970 UOY720964:UPJ720970 UYU720964:UZF720970 VIQ720964:VJB720970 VSM720964:VSX720970 WCI720964:WCT720970 WME720964:WMP720970 WWA720964:WWL720970 JO786500:JZ786506 TK786500:TV786506 ADG786500:ADR786506 ANC786500:ANN786506 AWY786500:AXJ786506 BGU786500:BHF786506 BQQ786500:BRB786506 CAM786500:CAX786506 CKI786500:CKT786506 CUE786500:CUP786506 DEA786500:DEL786506 DNW786500:DOH786506 DXS786500:DYD786506 EHO786500:EHZ786506 ERK786500:ERV786506 FBG786500:FBR786506 FLC786500:FLN786506 FUY786500:FVJ786506 GEU786500:GFF786506 GOQ786500:GPB786506 GYM786500:GYX786506 HII786500:HIT786506 HSE786500:HSP786506 ICA786500:ICL786506 ILW786500:IMH786506 IVS786500:IWD786506 JFO786500:JFZ786506 JPK786500:JPV786506 JZG786500:JZR786506 KJC786500:KJN786506 KSY786500:KTJ786506 LCU786500:LDF786506 LMQ786500:LNB786506 LWM786500:LWX786506 MGI786500:MGT786506 MQE786500:MQP786506 NAA786500:NAL786506 NJW786500:NKH786506 NTS786500:NUD786506 ODO786500:ODZ786506 ONK786500:ONV786506 OXG786500:OXR786506 PHC786500:PHN786506 PQY786500:PRJ786506 QAU786500:QBF786506 QKQ786500:QLB786506 QUM786500:QUX786506 REI786500:RET786506 ROE786500:ROP786506 RYA786500:RYL786506 SHW786500:SIH786506 SRS786500:SSD786506 TBO786500:TBZ786506 TLK786500:TLV786506 TVG786500:TVR786506 UFC786500:UFN786506 UOY786500:UPJ786506 UYU786500:UZF786506 VIQ786500:VJB786506 VSM786500:VSX786506 WCI786500:WCT786506 WME786500:WMP786506 WWA786500:WWL786506 JO852036:JZ852042 TK852036:TV852042 ADG852036:ADR852042 ANC852036:ANN852042 AWY852036:AXJ852042 BGU852036:BHF852042 BQQ852036:BRB852042 CAM852036:CAX852042 CKI852036:CKT852042 CUE852036:CUP852042 DEA852036:DEL852042 DNW852036:DOH852042 DXS852036:DYD852042 EHO852036:EHZ852042 ERK852036:ERV852042 FBG852036:FBR852042 FLC852036:FLN852042 FUY852036:FVJ852042 GEU852036:GFF852042 GOQ852036:GPB852042 GYM852036:GYX852042 HII852036:HIT852042 HSE852036:HSP852042 ICA852036:ICL852042 ILW852036:IMH852042 IVS852036:IWD852042 JFO852036:JFZ852042 JPK852036:JPV852042 JZG852036:JZR852042 KJC852036:KJN852042 KSY852036:KTJ852042 LCU852036:LDF852042 LMQ852036:LNB852042 LWM852036:LWX852042 MGI852036:MGT852042 MQE852036:MQP852042 NAA852036:NAL852042 NJW852036:NKH852042 NTS852036:NUD852042 ODO852036:ODZ852042 ONK852036:ONV852042 OXG852036:OXR852042 PHC852036:PHN852042 PQY852036:PRJ852042 QAU852036:QBF852042 QKQ852036:QLB852042 QUM852036:QUX852042 REI852036:RET852042 ROE852036:ROP852042 RYA852036:RYL852042 SHW852036:SIH852042 SRS852036:SSD852042 TBO852036:TBZ852042 TLK852036:TLV852042 TVG852036:TVR852042 UFC852036:UFN852042 UOY852036:UPJ852042 UYU852036:UZF852042 VIQ852036:VJB852042 VSM852036:VSX852042 WCI852036:WCT852042 WME852036:WMP852042 WWA852036:WWL852042 JO917572:JZ917578 TK917572:TV917578 ADG917572:ADR917578 ANC917572:ANN917578 AWY917572:AXJ917578 BGU917572:BHF917578 BQQ917572:BRB917578 CAM917572:CAX917578 CKI917572:CKT917578 CUE917572:CUP917578 DEA917572:DEL917578 DNW917572:DOH917578 DXS917572:DYD917578 EHO917572:EHZ917578 ERK917572:ERV917578 FBG917572:FBR917578 FLC917572:FLN917578 FUY917572:FVJ917578 GEU917572:GFF917578 GOQ917572:GPB917578 GYM917572:GYX917578 HII917572:HIT917578 HSE917572:HSP917578 ICA917572:ICL917578 ILW917572:IMH917578 IVS917572:IWD917578 JFO917572:JFZ917578 JPK917572:JPV917578 JZG917572:JZR917578 KJC917572:KJN917578 KSY917572:KTJ917578 LCU917572:LDF917578 LMQ917572:LNB917578 LWM917572:LWX917578 MGI917572:MGT917578 MQE917572:MQP917578 NAA917572:NAL917578 NJW917572:NKH917578 NTS917572:NUD917578 ODO917572:ODZ917578 ONK917572:ONV917578 OXG917572:OXR917578 PHC917572:PHN917578 PQY917572:PRJ917578 QAU917572:QBF917578 QKQ917572:QLB917578 QUM917572:QUX917578 REI917572:RET917578 ROE917572:ROP917578 RYA917572:RYL917578 SHW917572:SIH917578 SRS917572:SSD917578 TBO917572:TBZ917578 TLK917572:TLV917578 TVG917572:TVR917578 UFC917572:UFN917578 UOY917572:UPJ917578 UYU917572:UZF917578 VIQ917572:VJB917578 VSM917572:VSX917578 WCI917572:WCT917578 WME917572:WMP917578 WWA917572:WWL917578 JO983108:JZ983114 TK983108:TV983114 ADG983108:ADR983114 ANC983108:ANN983114 AWY983108:AXJ983114 BGU983108:BHF983114 BQQ983108:BRB983114 CAM983108:CAX983114 CKI983108:CKT983114 CUE983108:CUP983114 DEA983108:DEL983114 DNW983108:DOH983114 DXS983108:DYD983114 EHO983108:EHZ983114 ERK983108:ERV983114 FBG983108:FBR983114 FLC983108:FLN983114 FUY983108:FVJ983114 GEU983108:GFF983114 GOQ983108:GPB983114 GYM983108:GYX983114 HII983108:HIT983114 HSE983108:HSP983114 ICA983108:ICL983114 ILW983108:IMH983114 IVS983108:IWD983114 JFO983108:JFZ983114 JPK983108:JPV983114 JZG983108:JZR983114 KJC983108:KJN983114 KSY983108:KTJ983114 LCU983108:LDF983114 LMQ983108:LNB983114 LWM983108:LWX983114 MGI983108:MGT983114 MQE983108:MQP983114 NAA983108:NAL983114 NJW983108:NKH983114 NTS983108:NUD983114 ODO983108:ODZ983114 ONK983108:ONV983114 OXG983108:OXR983114 PHC983108:PHN983114 PQY983108:PRJ983114 QAU983108:QBF983114 QKQ983108:QLB983114 QUM983108:QUX983114 REI983108:RET983114 ROE983108:ROP983114 RYA983108:RYL983114 SHW983108:SIH983114 SRS983108:SSD983114 TBO983108:TBZ983114 TLK983108:TLV983114 TVG983108:TVR983114 UFC983108:UFN983114 UOY983108:UPJ983114 UYU983108:UZF983114 VIQ983108:VJB983114 VSM983108:VSX983114 WCI983108:WCT983114 WME983108:WMP983114 ANC72:ANN74 AWY72:AXJ74 AWY53:AXJ55 BGU72:BHF74 BQQ72:BRB74 CAM72:CAX74 CKI72:CKT74 CUE72:CUP74 DEA72:DEL74 DNW72:DOH74 DXS72:DYD74 EHO72:EHZ74 ERK72:ERV74 FBG72:FBR74 FLC72:FLN74 FUY72:FVJ74 GEU72:GFF74 GOQ72:GPB74 GYM72:GYX74 HII72:HIT74 HSE72:HSP74 ICA72:ICL74 ILW72:IMH74 IVS72:IWD74 JFO72:JFZ74 JPK72:JPV74 JZG72:JZR74 KJC72:KJN74 KSY72:KTJ74 LCU72:LDF74 LMQ72:LNB74 LWM72:LWX74 MGI72:MGT74 MQE72:MQP74 NAA72:NAL74 NJW72:NKH74 NTS72:NUD74 ODO72:ODZ74 ONK72:ONV74 OXG72:OXR74 PHC72:PHN74 PQY72:PRJ74 QAU72:QBF74 QKQ72:QLB74 QUM72:QUX74 REI72:RET74 ROE72:ROP74 RYA72:RYL74 SHW72:SIH74 SRS72:SSD74 TBO72:TBZ74 TLK72:TLV74 TVG72:TVR74 UFC72:UFN74 UOY72:UPJ74 UYU72:UZF74 VIQ72:VJB74 VSM72:VSX74 WCI72:WCT74 WME72:WMP74 WWA72:WWL74 JO72:JZ74 TK72:TV74 L68:AC68 L73:AD74 BGU53:BHF55 BQQ53:BRB55 CAM53:CAX55 CKI53:CKT55 CUE53:CUP55 DEA53:DEL55 DNW53:DOH55 DXS53:DYD55 EHO53:EHZ55 ERK53:ERV55 FBG53:FBR55 FLC53:FLN55 FUY53:FVJ55 GEU53:GFF55 GOQ53:GPB55 GYM53:GYX55 HII53:HIT55 HSE53:HSP55 ICA53:ICL55 ILW53:IMH55 IVS53:IWD55 JFO53:JFZ55 JPK53:JPV55 JZG53:JZR55 KJC53:KJN55 KSY53:KTJ55 LCU53:LDF55 LMQ53:LNB55 LWM53:LWX55 MGI53:MGT55 MQE53:MQP55 NAA53:NAL55 NJW53:NKH55 NTS53:NUD55 ODO53:ODZ55 ONK53:ONV55 OXG53:OXR55 PHC53:PHN55 PQY53:PRJ55 QAU53:QBF55 QKQ53:QLB55 QUM53:QUX55 REI53:RET55 ROE53:ROP55 RYA53:RYL55 SHW53:SIH55 SRS53:SSD55 TBO53:TBZ55 TLK53:TLV55 TVG53:TVR55 UFC53:UFN55 UOY53:UPJ55 UYU53:UZF55 VIQ53:VJB55 VSM53:VSX55 WCI53:WCT55 WME53:WMP55 WWA53:WWL55 JO53:JZ55 TK53:TV55 ADG53:ADR55 L49:AC49 L54:AD55 TK34:TV36 JO34:JZ36 WWA34:WWL36 WME34:WMP36 WCI34:WCT36 VSM34:VSX36 VIQ34:VJB36 UYU34:UZF36 UOY34:UPJ36 UFC34:UFN36 TVG34:TVR36 TLK34:TLV36 TBO34:TBZ36 SRS34:SSD36 SHW34:SIH36 RYA34:RYL36 ROE34:ROP36 REI34:RET36 QUM34:QUX36 QKQ34:QLB36 QAU34:QBF36 PQY34:PRJ36 PHC34:PHN36 OXG34:OXR36 ONK34:ONV36 ODO34:ODZ36 NTS34:NUD36 NJW34:NKH36 NAA34:NAL36 MQE34:MQP36 MGI34:MGT36 LWM34:LWX36 LMQ34:LNB36 LCU34:LDF36 KSY34:KTJ36 KJC34:KJN36 JZG34:JZR36 JPK34:JPV36 JFO34:JFZ36 IVS34:IWD36 ILW34:IMH36 ICA34:ICL36 HSE34:HSP36 HII34:HIT36 GYM34:GYX36 GOQ34:GPB36 GEU34:GFF36 FUY34:FVJ36 FLC34:FLN36 FBG34:FBR36 ERK34:ERV36 EHO34:EHZ36 DXS34:DYD36 DNW34:DOH36 DEA34:DEL36 CUE34:CUP36 CKI34:CKT36 CAM34:CAX36 BQQ34:BRB36 BGU34:BHF36 AWY34:AXJ36 ANC34:ANN36 L30:AC30 L35:AD36 L131140:AD131146 L34:AC34 L53:AC53 L65604:AD65610 L983108:AD983114 L917572:AD917578 L852036:AD852042 L786500:AD786506 L720964:AD720970 L655428:AD655434 L589892:AD589898 L524356:AD524362 L458820:AD458826 L393284:AD393290 L327748:AD327754 L262212:AD262218 L196676:AD196682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L26:AC26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JO30:JZ30 TK30:TV30 ADG30:ADR30 ADG34:ADR36 ADG45:ADR45 TK45:TV45 JO45:JZ45 WWA45:WWL45 WME45:WMP45 WCI45:WCT45 VSM45:VSX45 VIQ45:VJB45 UYU45:UZF45 UOY45:UPJ45 UFC45:UFN45 TVG45:TVR45 TLK45:TLV45 TBO45:TBZ45 SRS45:SSD45 SHW45:SIH45 RYA45:RYL45 ROE45:ROP45 REI45:RET45 QUM45:QUX45 QKQ45:QLB45 QAU45:QBF45 PQY45:PRJ45 PHC45:PHN45 OXG45:OXR45 ONK45:ONV45 ODO45:ODZ45 NTS45:NUD45 NJW45:NKH45 NAA45:NAL45 MQE45:MQP45 MGI45:MGT45 LWM45:LWX45 LMQ45:LNB45 LCU45:LDF45 KSY45:KTJ45 KJC45:KJN45 JZG45:JZR45 JPK45:JPV45 JFO45:JFZ45 IVS45:IWD45 ILW45:IMH45 ICA45:ICL45 HSE45:HSP45 HII45:HIT45 GYM45:GYX45 GOQ45:GPB45 GEU45:GFF45 FUY45:FVJ45 FLC45:FLN45 FBG45:FBR45 ERK45:ERV45 EHO45:EHZ45 DXS45:DYD45 DNW45:DOH45 DEA45:DEL45 CUE45:CUP45 CKI45:CKT45 CAM45:CAX45 BQQ45:BRB45 BGU45:BHF45 AWY45:AXJ45 ANC45:ANN45 L45:AC45 ADG49:ADR49 TK49:TV49 JO49:JZ49 WWA49:WWL49 WME49:WMP49 WCI49:WCT49 VSM49:VSX49 VIQ49:VJB49 UYU49:UZF49 UOY49:UPJ49 UFC49:UFN49 TVG49:TVR49 TLK49:TLV49 TBO49:TBZ49 SRS49:SSD49 SHW49:SIH49 RYA49:RYL49 ROE49:ROP49 REI49:RET49 QUM49:QUX49 QKQ49:QLB49 QAU49:QBF49 PQY49:PRJ49 PHC49:PHN49 OXG49:OXR49 ONK49:ONV49 ODO49:ODZ49 NTS49:NUD49 NJW49:NKH49 NAA49:NAL49 MQE49:MQP49 MGI49:MGT49 LWM49:LWX49 LMQ49:LNB49 LCU49:LDF49 KSY49:KTJ49 KJC49:KJN49 JZG49:JZR49 JPK49:JPV49 JFO49:JFZ49 IVS49:IWD49 ILW49:IMH49 ICA49:ICL49 HSE49:HSP49 HII49:HIT49 GYM49:GYX49 GOQ49:GPB49 GEU49:GFF49 FUY49:FVJ49 FLC49:FLN49 FBG49:FBR49 ERK49:ERV49 EHO49:EHZ49 DXS49:DYD49 DNW49:DOH49 DEA49:DEL49 CUE49:CUP49 CKI49:CKT49 CAM49:CAX49 BQQ49:BRB49 BGU49:BHF49 AWY49:AXJ49 ANC49:ANN49 ANC53:ANN55 TK64:TV64 JO64:JZ64 WWA64:WWL64 WME64:WMP64 WCI64:WCT64 VSM64:VSX64 VIQ64:VJB64 UYU64:UZF64 UOY64:UPJ64 UFC64:UFN64 TVG64:TVR64 TLK64:TLV64 TBO64:TBZ64 SRS64:SSD64 SHW64:SIH64 RYA64:RYL64 ROE64:ROP64 REI64:RET64 QUM64:QUX64 QKQ64:QLB64 QAU64:QBF64 PQY64:PRJ64 PHC64:PHN64 OXG64:OXR64 ONK64:ONV64 ODO64:ODZ64 NTS64:NUD64 NJW64:NKH64 NAA64:NAL64 MQE64:MQP64 MGI64:MGT64 LWM64:LWX64 LMQ64:LNB64 LCU64:LDF64 KSY64:KTJ64 KJC64:KJN64 JZG64:JZR64 JPK64:JPV64 JFO64:JFZ64 IVS64:IWD64 ILW64:IMH64 ICA64:ICL64 HSE64:HSP64 HII64:HIT64 GYM64:GYX64 GOQ64:GPB64 GEU64:GFF64 FUY64:FVJ64 FLC64:FLN64 FBG64:FBR64 ERK64:ERV64 EHO64:EHZ64 DXS64:DYD64 DNW64:DOH64 DEA64:DEL64 CUE64:CUP64 CKI64:CKT64 CAM64:CAX64 BQQ64:BRB64 BGU64:BHF64 AWY64:AXJ64 ANC64:ANN64 ADG64:ADR64 L64:AC64 TK68:TV68 JO68:JZ68 WWA68:WWL68 WME68:WMP68 WCI68:WCT68 VSM68:VSX68 VIQ68:VJB68 UYU68:UZF68 UOY68:UPJ68 UFC68:UFN68 TVG68:TVR68 TLK68:TLV68 TBO68:TBZ68 SRS68:SSD68 SHW68:SIH68 RYA68:RYL68 ROE68:ROP68 REI68:RET68 QUM68:QUX68 QKQ68:QLB68 QAU68:QBF68 PQY68:PRJ68 PHC68:PHN68 OXG68:OXR68 ONK68:ONV68 ODO68:ODZ68 NTS68:NUD68 NJW68:NKH68 NAA68:NAL68 MQE68:MQP68 MGI68:MGT68 LWM68:LWX68 LMQ68:LNB68 LCU68:LDF68 KSY68:KTJ68 KJC68:KJN68 JZG68:JZR68 JPK68:JPV68 JFO68:JFZ68 IVS68:IWD68 ILW68:IMH68 ICA68:ICL68 HSE68:HSP68 HII68:HIT68 GYM68:GYX68 GOQ68:GPB68 GEU68:GFF68 FUY68:FVJ68 FLC68:FLN68 FBG68:FBR68 ERK68:ERV68 EHO68:EHZ68 DXS68:DYD68 DNW68:DOH68 DEA68:DEL68 CUE68:CUP68 CKI68:CKT68 CAM68:CAX68 BQQ68:BRB68 BGU68:BHF68 AWY68:AXJ68 ANC68:ANN68 ADG68:ADR68 ADG72:ADR74 L72:AC72"/>
    <dataValidation allowBlank="1" promptTitle="checkPeriodRange" sqref="Q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Q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Q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Q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Q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Q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Q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Q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Q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Q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Q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Q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Q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Q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Q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WWF63 WMJ63 WCN63 VSR63 VIV63 UYZ63 UPD63 UFH63 TVL63 TLP63 TBT63 SRX63 SIB63 RYF63 ROJ63 REN63 QUR63 QKV63 QAZ63 PRD63 PHH63 OXL63 ONP63 ODT63 NTX63 NKB63 NAF63 MQJ63 MGN63 LWR63 LMV63 LCZ63 KTD63 KJH63 JZL63 JPP63 JFT63 IVX63 IMB63 ICF63 HSJ63 HIN63 GYR63 GOV63 GEZ63 FVD63 FLH63 FBL63 ERP63 EHT63 DXX63 DOB63 DEF63 CUJ63 CKN63 CAR63 BQV63 BGZ63 AXD63 ANH63 ADL63 TP63 JT63 Q63 Q44 JT44 TP44 ADL44 ANH44 AXD44 BGZ44 BQV44 CAR44 CKN44 CUJ44 DEF44 DOB44 DXX44 EHT44 ERP44 FBL44 FLH44 FVD44 GEZ44 GOV44 GYR44 HIN44 HSJ44 ICF44 IMB44 IVX44 JFT44 JPP44 JZL44 KJH44 KTD44 LCZ44 LMV44 LWR44 MGN44 MQJ44 NAF44 NKB44 NTX44 ODT44 ONP44 OXL44 PHH44 PRD44 QAZ44 QKV44 QUR44 REN44 ROJ44 RYF44 SIB44 SRX44 TBT44 TLP44 TVL44 UFH44 UPD44 UYZ44 VIV44 VSR44 WCN44 WMJ44 WWF44 WWF25 WMJ25 WCN25 VSR25 VIV25 UYZ25 UPD25 UFH25 TVL25 TLP25 TBT25 SRX25 SIB25 RYF25 ROJ25 REN25 QUR25 QKV25 QAZ25 PRD25 PHH25 OXL25 ONP25 ODT25 NTX25 NKB25 NAF25 MQJ25 MGN25 LWR25 LMV25 LCZ25 KTD25 KJH25 JZL25 JPP25 JFT25 IVX25 IMB25 ICF25 HSJ25 HIN25 GYR25 GOV25 GEZ25 FVD25 FLH25 FBL25 ERP25 EHT25 DXX25 DOB25 DEF25 CUJ25 CKN25 CAR25 BQV25 BGZ25 AXD25 ANH25 ADL25 TP25 JT25 Q25 X65603 X131139 X196675 X262211 X327747 X393283 X458819 X524355 X589891 X655427 X720963 X786499 X852035 X917571 X983107 X44 X63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Q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48 Q52 JT52 TP52 ADL52 ANH52 AXD52 BGZ52 BQV52 CAR52 CKN52 CUJ52 DEF52 DOB52 DXX52 EHT52 ERP52 FBL52 FLH52 FVD52 GEZ52 GOV52 GYR52 HIN52 HSJ52 ICF52 IMB52 IVX52 JFT52 JPP52 JZL52 KJH52 KTD52 LCZ52 LMV52 LWR52 MGN52 MQJ52 NAF52 NKB52 NTX52 ODT52 ONP52 OXL52 PHH52 PRD52 QAZ52 QKV52 QUR52 REN52 ROJ52 RYF52 SIB52 SRX52 TBT52 TLP52 TVL52 UFH52 UPD52 UYZ52 VIV52 VSR52 WCN52 WMJ52 WWF52 X52 Q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7 Q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71"/>
    <dataValidation allowBlank="1" showInputMessage="1" showErrorMessage="1" prompt="Для выбора выполните двойной щелчок левой клавиши мыши по соответствующей ячейке." sqref="S65602 JV65602 TR65602 ADN65602 ANJ65602 AXF65602 BHB65602 BQX65602 CAT65602 CKP65602 CUL65602 DEH65602 DOD65602 DXZ65602 EHV65602 ERR65602 FBN65602 FLJ65602 FVF65602 GFB65602 GOX65602 GYT65602 HIP65602 HSL65602 ICH65602 IMD65602 IVZ65602 JFV65602 JPR65602 JZN65602 KJJ65602 KTF65602 LDB65602 LMX65602 LWT65602 MGP65602 MQL65602 NAH65602 NKD65602 NTZ65602 ODV65602 ONR65602 OXN65602 PHJ65602 PRF65602 QBB65602 QKX65602 QUT65602 REP65602 ROL65602 RYH65602 SID65602 SRZ65602 TBV65602 TLR65602 TVN65602 UFJ65602 UPF65602 UZB65602 VIX65602 VST65602 WCP65602 WML65602 WWH65602 S131138 JV131138 TR131138 ADN131138 ANJ131138 AXF131138 BHB131138 BQX131138 CAT131138 CKP131138 CUL131138 DEH131138 DOD131138 DXZ131138 EHV131138 ERR131138 FBN131138 FLJ131138 FVF131138 GFB131138 GOX131138 GYT131138 HIP131138 HSL131138 ICH131138 IMD131138 IVZ131138 JFV131138 JPR131138 JZN131138 KJJ131138 KTF131138 LDB131138 LMX131138 LWT131138 MGP131138 MQL131138 NAH131138 NKD131138 NTZ131138 ODV131138 ONR131138 OXN131138 PHJ131138 PRF131138 QBB131138 QKX131138 QUT131138 REP131138 ROL131138 RYH131138 SID131138 SRZ131138 TBV131138 TLR131138 TVN131138 UFJ131138 UPF131138 UZB131138 VIX131138 VST131138 WCP131138 WML131138 WWH131138 S196674 JV196674 TR196674 ADN196674 ANJ196674 AXF196674 BHB196674 BQX196674 CAT196674 CKP196674 CUL196674 DEH196674 DOD196674 DXZ196674 EHV196674 ERR196674 FBN196674 FLJ196674 FVF196674 GFB196674 GOX196674 GYT196674 HIP196674 HSL196674 ICH196674 IMD196674 IVZ196674 JFV196674 JPR196674 JZN196674 KJJ196674 KTF196674 LDB196674 LMX196674 LWT196674 MGP196674 MQL196674 NAH196674 NKD196674 NTZ196674 ODV196674 ONR196674 OXN196674 PHJ196674 PRF196674 QBB196674 QKX196674 QUT196674 REP196674 ROL196674 RYH196674 SID196674 SRZ196674 TBV196674 TLR196674 TVN196674 UFJ196674 UPF196674 UZB196674 VIX196674 VST196674 WCP196674 WML196674 WWH196674 S262210 JV262210 TR262210 ADN262210 ANJ262210 AXF262210 BHB262210 BQX262210 CAT262210 CKP262210 CUL262210 DEH262210 DOD262210 DXZ262210 EHV262210 ERR262210 FBN262210 FLJ262210 FVF262210 GFB262210 GOX262210 GYT262210 HIP262210 HSL262210 ICH262210 IMD262210 IVZ262210 JFV262210 JPR262210 JZN262210 KJJ262210 KTF262210 LDB262210 LMX262210 LWT262210 MGP262210 MQL262210 NAH262210 NKD262210 NTZ262210 ODV262210 ONR262210 OXN262210 PHJ262210 PRF262210 QBB262210 QKX262210 QUT262210 REP262210 ROL262210 RYH262210 SID262210 SRZ262210 TBV262210 TLR262210 TVN262210 UFJ262210 UPF262210 UZB262210 VIX262210 VST262210 WCP262210 WML262210 WWH262210 S327746 JV327746 TR327746 ADN327746 ANJ327746 AXF327746 BHB327746 BQX327746 CAT327746 CKP327746 CUL327746 DEH327746 DOD327746 DXZ327746 EHV327746 ERR327746 FBN327746 FLJ327746 FVF327746 GFB327746 GOX327746 GYT327746 HIP327746 HSL327746 ICH327746 IMD327746 IVZ327746 JFV327746 JPR327746 JZN327746 KJJ327746 KTF327746 LDB327746 LMX327746 LWT327746 MGP327746 MQL327746 NAH327746 NKD327746 NTZ327746 ODV327746 ONR327746 OXN327746 PHJ327746 PRF327746 QBB327746 QKX327746 QUT327746 REP327746 ROL327746 RYH327746 SID327746 SRZ327746 TBV327746 TLR327746 TVN327746 UFJ327746 UPF327746 UZB327746 VIX327746 VST327746 WCP327746 WML327746 WWH327746 S393282 JV393282 TR393282 ADN393282 ANJ393282 AXF393282 BHB393282 BQX393282 CAT393282 CKP393282 CUL393282 DEH393282 DOD393282 DXZ393282 EHV393282 ERR393282 FBN393282 FLJ393282 FVF393282 GFB393282 GOX393282 GYT393282 HIP393282 HSL393282 ICH393282 IMD393282 IVZ393282 JFV393282 JPR393282 JZN393282 KJJ393282 KTF393282 LDB393282 LMX393282 LWT393282 MGP393282 MQL393282 NAH393282 NKD393282 NTZ393282 ODV393282 ONR393282 OXN393282 PHJ393282 PRF393282 QBB393282 QKX393282 QUT393282 REP393282 ROL393282 RYH393282 SID393282 SRZ393282 TBV393282 TLR393282 TVN393282 UFJ393282 UPF393282 UZB393282 VIX393282 VST393282 WCP393282 WML393282 WWH393282 S458818 JV458818 TR458818 ADN458818 ANJ458818 AXF458818 BHB458818 BQX458818 CAT458818 CKP458818 CUL458818 DEH458818 DOD458818 DXZ458818 EHV458818 ERR458818 FBN458818 FLJ458818 FVF458818 GFB458818 GOX458818 GYT458818 HIP458818 HSL458818 ICH458818 IMD458818 IVZ458818 JFV458818 JPR458818 JZN458818 KJJ458818 KTF458818 LDB458818 LMX458818 LWT458818 MGP458818 MQL458818 NAH458818 NKD458818 NTZ458818 ODV458818 ONR458818 OXN458818 PHJ458818 PRF458818 QBB458818 QKX458818 QUT458818 REP458818 ROL458818 RYH458818 SID458818 SRZ458818 TBV458818 TLR458818 TVN458818 UFJ458818 UPF458818 UZB458818 VIX458818 VST458818 WCP458818 WML458818 WWH458818 S524354 JV524354 TR524354 ADN524354 ANJ524354 AXF524354 BHB524354 BQX524354 CAT524354 CKP524354 CUL524354 DEH524354 DOD524354 DXZ524354 EHV524354 ERR524354 FBN524354 FLJ524354 FVF524354 GFB524354 GOX524354 GYT524354 HIP524354 HSL524354 ICH524354 IMD524354 IVZ524354 JFV524354 JPR524354 JZN524354 KJJ524354 KTF524354 LDB524354 LMX524354 LWT524354 MGP524354 MQL524354 NAH524354 NKD524354 NTZ524354 ODV524354 ONR524354 OXN524354 PHJ524354 PRF524354 QBB524354 QKX524354 QUT524354 REP524354 ROL524354 RYH524354 SID524354 SRZ524354 TBV524354 TLR524354 TVN524354 UFJ524354 UPF524354 UZB524354 VIX524354 VST524354 WCP524354 WML524354 WWH524354 S589890 JV589890 TR589890 ADN589890 ANJ589890 AXF589890 BHB589890 BQX589890 CAT589890 CKP589890 CUL589890 DEH589890 DOD589890 DXZ589890 EHV589890 ERR589890 FBN589890 FLJ589890 FVF589890 GFB589890 GOX589890 GYT589890 HIP589890 HSL589890 ICH589890 IMD589890 IVZ589890 JFV589890 JPR589890 JZN589890 KJJ589890 KTF589890 LDB589890 LMX589890 LWT589890 MGP589890 MQL589890 NAH589890 NKD589890 NTZ589890 ODV589890 ONR589890 OXN589890 PHJ589890 PRF589890 QBB589890 QKX589890 QUT589890 REP589890 ROL589890 RYH589890 SID589890 SRZ589890 TBV589890 TLR589890 TVN589890 UFJ589890 UPF589890 UZB589890 VIX589890 VST589890 WCP589890 WML589890 WWH589890 S655426 JV655426 TR655426 ADN655426 ANJ655426 AXF655426 BHB655426 BQX655426 CAT655426 CKP655426 CUL655426 DEH655426 DOD655426 DXZ655426 EHV655426 ERR655426 FBN655426 FLJ655426 FVF655426 GFB655426 GOX655426 GYT655426 HIP655426 HSL655426 ICH655426 IMD655426 IVZ655426 JFV655426 JPR655426 JZN655426 KJJ655426 KTF655426 LDB655426 LMX655426 LWT655426 MGP655426 MQL655426 NAH655426 NKD655426 NTZ655426 ODV655426 ONR655426 OXN655426 PHJ655426 PRF655426 QBB655426 QKX655426 QUT655426 REP655426 ROL655426 RYH655426 SID655426 SRZ655426 TBV655426 TLR655426 TVN655426 UFJ655426 UPF655426 UZB655426 VIX655426 VST655426 WCP655426 WML655426 WWH655426 S720962 JV720962 TR720962 ADN720962 ANJ720962 AXF720962 BHB720962 BQX720962 CAT720962 CKP720962 CUL720962 DEH720962 DOD720962 DXZ720962 EHV720962 ERR720962 FBN720962 FLJ720962 FVF720962 GFB720962 GOX720962 GYT720962 HIP720962 HSL720962 ICH720962 IMD720962 IVZ720962 JFV720962 JPR720962 JZN720962 KJJ720962 KTF720962 LDB720962 LMX720962 LWT720962 MGP720962 MQL720962 NAH720962 NKD720962 NTZ720962 ODV720962 ONR720962 OXN720962 PHJ720962 PRF720962 QBB720962 QKX720962 QUT720962 REP720962 ROL720962 RYH720962 SID720962 SRZ720962 TBV720962 TLR720962 TVN720962 UFJ720962 UPF720962 UZB720962 VIX720962 VST720962 WCP720962 WML720962 WWH720962 S786498 JV786498 TR786498 ADN786498 ANJ786498 AXF786498 BHB786498 BQX786498 CAT786498 CKP786498 CUL786498 DEH786498 DOD786498 DXZ786498 EHV786498 ERR786498 FBN786498 FLJ786498 FVF786498 GFB786498 GOX786498 GYT786498 HIP786498 HSL786498 ICH786498 IMD786498 IVZ786498 JFV786498 JPR786498 JZN786498 KJJ786498 KTF786498 LDB786498 LMX786498 LWT786498 MGP786498 MQL786498 NAH786498 NKD786498 NTZ786498 ODV786498 ONR786498 OXN786498 PHJ786498 PRF786498 QBB786498 QKX786498 QUT786498 REP786498 ROL786498 RYH786498 SID786498 SRZ786498 TBV786498 TLR786498 TVN786498 UFJ786498 UPF786498 UZB786498 VIX786498 VST786498 WCP786498 WML786498 WWH786498 S852034 JV852034 TR852034 ADN852034 ANJ852034 AXF852034 BHB852034 BQX852034 CAT852034 CKP852034 CUL852034 DEH852034 DOD852034 DXZ852034 EHV852034 ERR852034 FBN852034 FLJ852034 FVF852034 GFB852034 GOX852034 GYT852034 HIP852034 HSL852034 ICH852034 IMD852034 IVZ852034 JFV852034 JPR852034 JZN852034 KJJ852034 KTF852034 LDB852034 LMX852034 LWT852034 MGP852034 MQL852034 NAH852034 NKD852034 NTZ852034 ODV852034 ONR852034 OXN852034 PHJ852034 PRF852034 QBB852034 QKX852034 QUT852034 REP852034 ROL852034 RYH852034 SID852034 SRZ852034 TBV852034 TLR852034 TVN852034 UFJ852034 UPF852034 UZB852034 VIX852034 VST852034 WCP852034 WML852034 WWH852034 S917570 JV917570 TR917570 ADN917570 ANJ917570 AXF917570 BHB917570 BQX917570 CAT917570 CKP917570 CUL917570 DEH917570 DOD917570 DXZ917570 EHV917570 ERR917570 FBN917570 FLJ917570 FVF917570 GFB917570 GOX917570 GYT917570 HIP917570 HSL917570 ICH917570 IMD917570 IVZ917570 JFV917570 JPR917570 JZN917570 KJJ917570 KTF917570 LDB917570 LMX917570 LWT917570 MGP917570 MQL917570 NAH917570 NKD917570 NTZ917570 ODV917570 ONR917570 OXN917570 PHJ917570 PRF917570 QBB917570 QKX917570 QUT917570 REP917570 ROL917570 RYH917570 SID917570 SRZ917570 TBV917570 TLR917570 TVN917570 UFJ917570 UPF917570 UZB917570 VIX917570 VST917570 WCP917570 WML917570 WWH917570 S983106 JV983106 TR983106 ADN983106 ANJ983106 AXF983106 BHB983106 BQX983106 CAT983106 CKP983106 CUL983106 DEH983106 DOD983106 DXZ983106 EHV983106 ERR983106 FBN983106 FLJ983106 FVF983106 GFB983106 GOX983106 GYT983106 HIP983106 HSL983106 ICH983106 IMD983106 IVZ983106 JFV983106 JPR983106 JZN983106 KJJ983106 KTF983106 LDB983106 LMX983106 LWT983106 MGP983106 MQL983106 NAH983106 NKD983106 NTZ983106 ODV983106 ONR983106 OXN983106 PHJ983106 PRF983106 QBB983106 QKX983106 QUT983106 REP983106 ROL983106 RYH983106 SID983106 SRZ983106 TBV983106 TLR983106 TVN983106 UFJ983106 UPF983106 UZB983106 VIX983106 VST983106 WCP983106 WML983106 WWH983106 U524354 U589890 JX65602 TT65602 ADP65602 ANL65602 AXH65602 BHD65602 BQZ65602 CAV65602 CKR65602 CUN65602 DEJ65602 DOF65602 DYB65602 EHX65602 ERT65602 FBP65602 FLL65602 FVH65602 GFD65602 GOZ65602 GYV65602 HIR65602 HSN65602 ICJ65602 IMF65602 IWB65602 JFX65602 JPT65602 JZP65602 KJL65602 KTH65602 LDD65602 LMZ65602 LWV65602 MGR65602 MQN65602 NAJ65602 NKF65602 NUB65602 ODX65602 ONT65602 OXP65602 PHL65602 PRH65602 QBD65602 QKZ65602 QUV65602 RER65602 RON65602 RYJ65602 SIF65602 SSB65602 TBX65602 TLT65602 TVP65602 UFL65602 UPH65602 UZD65602 VIZ65602 VSV65602 WCR65602 WMN65602 WWJ65602 U655426 JX131138 TT131138 ADP131138 ANL131138 AXH131138 BHD131138 BQZ131138 CAV131138 CKR131138 CUN131138 DEJ131138 DOF131138 DYB131138 EHX131138 ERT131138 FBP131138 FLL131138 FVH131138 GFD131138 GOZ131138 GYV131138 HIR131138 HSN131138 ICJ131138 IMF131138 IWB131138 JFX131138 JPT131138 JZP131138 KJL131138 KTH131138 LDD131138 LMZ131138 LWV131138 MGR131138 MQN131138 NAJ131138 NKF131138 NUB131138 ODX131138 ONT131138 OXP131138 PHL131138 PRH131138 QBD131138 QKZ131138 QUV131138 RER131138 RON131138 RYJ131138 SIF131138 SSB131138 TBX131138 TLT131138 TVP131138 UFL131138 UPH131138 UZD131138 VIZ131138 VSV131138 WCR131138 WMN131138 WWJ131138 U720962 JX196674 TT196674 ADP196674 ANL196674 AXH196674 BHD196674 BQZ196674 CAV196674 CKR196674 CUN196674 DEJ196674 DOF196674 DYB196674 EHX196674 ERT196674 FBP196674 FLL196674 FVH196674 GFD196674 GOZ196674 GYV196674 HIR196674 HSN196674 ICJ196674 IMF196674 IWB196674 JFX196674 JPT196674 JZP196674 KJL196674 KTH196674 LDD196674 LMZ196674 LWV196674 MGR196674 MQN196674 NAJ196674 NKF196674 NUB196674 ODX196674 ONT196674 OXP196674 PHL196674 PRH196674 QBD196674 QKZ196674 QUV196674 RER196674 RON196674 RYJ196674 SIF196674 SSB196674 TBX196674 TLT196674 TVP196674 UFL196674 UPH196674 UZD196674 VIZ196674 VSV196674 WCR196674 WMN196674 WWJ196674 U786498 JX262210 TT262210 ADP262210 ANL262210 AXH262210 BHD262210 BQZ262210 CAV262210 CKR262210 CUN262210 DEJ262210 DOF262210 DYB262210 EHX262210 ERT262210 FBP262210 FLL262210 FVH262210 GFD262210 GOZ262210 GYV262210 HIR262210 HSN262210 ICJ262210 IMF262210 IWB262210 JFX262210 JPT262210 JZP262210 KJL262210 KTH262210 LDD262210 LMZ262210 LWV262210 MGR262210 MQN262210 NAJ262210 NKF262210 NUB262210 ODX262210 ONT262210 OXP262210 PHL262210 PRH262210 QBD262210 QKZ262210 QUV262210 RER262210 RON262210 RYJ262210 SIF262210 SSB262210 TBX262210 TLT262210 TVP262210 UFL262210 UPH262210 UZD262210 VIZ262210 VSV262210 WCR262210 WMN262210 WWJ262210 U852034 JX327746 TT327746 ADP327746 ANL327746 AXH327746 BHD327746 BQZ327746 CAV327746 CKR327746 CUN327746 DEJ327746 DOF327746 DYB327746 EHX327746 ERT327746 FBP327746 FLL327746 FVH327746 GFD327746 GOZ327746 GYV327746 HIR327746 HSN327746 ICJ327746 IMF327746 IWB327746 JFX327746 JPT327746 JZP327746 KJL327746 KTH327746 LDD327746 LMZ327746 LWV327746 MGR327746 MQN327746 NAJ327746 NKF327746 NUB327746 ODX327746 ONT327746 OXP327746 PHL327746 PRH327746 QBD327746 QKZ327746 QUV327746 RER327746 RON327746 RYJ327746 SIF327746 SSB327746 TBX327746 TLT327746 TVP327746 UFL327746 UPH327746 UZD327746 VIZ327746 VSV327746 WCR327746 WMN327746 WWJ327746 U917570 JX393282 TT393282 ADP393282 ANL393282 AXH393282 BHD393282 BQZ393282 CAV393282 CKR393282 CUN393282 DEJ393282 DOF393282 DYB393282 EHX393282 ERT393282 FBP393282 FLL393282 FVH393282 GFD393282 GOZ393282 GYV393282 HIR393282 HSN393282 ICJ393282 IMF393282 IWB393282 JFX393282 JPT393282 JZP393282 KJL393282 KTH393282 LDD393282 LMZ393282 LWV393282 MGR393282 MQN393282 NAJ393282 NKF393282 NUB393282 ODX393282 ONT393282 OXP393282 PHL393282 PRH393282 QBD393282 QKZ393282 QUV393282 RER393282 RON393282 RYJ393282 SIF393282 SSB393282 TBX393282 TLT393282 TVP393282 UFL393282 UPH393282 UZD393282 VIZ393282 VSV393282 WCR393282 WMN393282 WWJ393282 U983106 JX458818 TT458818 ADP458818 ANL458818 AXH458818 BHD458818 BQZ458818 CAV458818 CKR458818 CUN458818 DEJ458818 DOF458818 DYB458818 EHX458818 ERT458818 FBP458818 FLL458818 FVH458818 GFD458818 GOZ458818 GYV458818 HIR458818 HSN458818 ICJ458818 IMF458818 IWB458818 JFX458818 JPT458818 JZP458818 KJL458818 KTH458818 LDD458818 LMZ458818 LWV458818 MGR458818 MQN458818 NAJ458818 NKF458818 NUB458818 ODX458818 ONT458818 OXP458818 PHL458818 PRH458818 QBD458818 QKZ458818 QUV458818 RER458818 RON458818 RYJ458818 SIF458818 SSB458818 TBX458818 TLT458818 TVP458818 UFL458818 UPH458818 UZD458818 VIZ458818 VSV458818 WCR458818 WMN458818 WWJ458818 U65602 JX524354 TT524354 ADP524354 ANL524354 AXH524354 BHD524354 BQZ524354 CAV524354 CKR524354 CUN524354 DEJ524354 DOF524354 DYB524354 EHX524354 ERT524354 FBP524354 FLL524354 FVH524354 GFD524354 GOZ524354 GYV524354 HIR524354 HSN524354 ICJ524354 IMF524354 IWB524354 JFX524354 JPT524354 JZP524354 KJL524354 KTH524354 LDD524354 LMZ524354 LWV524354 MGR524354 MQN524354 NAJ524354 NKF524354 NUB524354 ODX524354 ONT524354 OXP524354 PHL524354 PRH524354 QBD524354 QKZ524354 QUV524354 RER524354 RON524354 RYJ524354 SIF524354 SSB524354 TBX524354 TLT524354 TVP524354 UFL524354 UPH524354 UZD524354 VIZ524354 VSV524354 WCR524354 WMN524354 WWJ524354 U131138 JX589890 TT589890 ADP589890 ANL589890 AXH589890 BHD589890 BQZ589890 CAV589890 CKR589890 CUN589890 DEJ589890 DOF589890 DYB589890 EHX589890 ERT589890 FBP589890 FLL589890 FVH589890 GFD589890 GOZ589890 GYV589890 HIR589890 HSN589890 ICJ589890 IMF589890 IWB589890 JFX589890 JPT589890 JZP589890 KJL589890 KTH589890 LDD589890 LMZ589890 LWV589890 MGR589890 MQN589890 NAJ589890 NKF589890 NUB589890 ODX589890 ONT589890 OXP589890 PHL589890 PRH589890 QBD589890 QKZ589890 QUV589890 RER589890 RON589890 RYJ589890 SIF589890 SSB589890 TBX589890 TLT589890 TVP589890 UFL589890 UPH589890 UZD589890 VIZ589890 VSV589890 WCR589890 WMN589890 WWJ589890 U196674 JX655426 TT655426 ADP655426 ANL655426 AXH655426 BHD655426 BQZ655426 CAV655426 CKR655426 CUN655426 DEJ655426 DOF655426 DYB655426 EHX655426 ERT655426 FBP655426 FLL655426 FVH655426 GFD655426 GOZ655426 GYV655426 HIR655426 HSN655426 ICJ655426 IMF655426 IWB655426 JFX655426 JPT655426 JZP655426 KJL655426 KTH655426 LDD655426 LMZ655426 LWV655426 MGR655426 MQN655426 NAJ655426 NKF655426 NUB655426 ODX655426 ONT655426 OXP655426 PHL655426 PRH655426 QBD655426 QKZ655426 QUV655426 RER655426 RON655426 RYJ655426 SIF655426 SSB655426 TBX655426 TLT655426 TVP655426 UFL655426 UPH655426 UZD655426 VIZ655426 VSV655426 WCR655426 WMN655426 WWJ655426 U262210 JX720962 TT720962 ADP720962 ANL720962 AXH720962 BHD720962 BQZ720962 CAV720962 CKR720962 CUN720962 DEJ720962 DOF720962 DYB720962 EHX720962 ERT720962 FBP720962 FLL720962 FVH720962 GFD720962 GOZ720962 GYV720962 HIR720962 HSN720962 ICJ720962 IMF720962 IWB720962 JFX720962 JPT720962 JZP720962 KJL720962 KTH720962 LDD720962 LMZ720962 LWV720962 MGR720962 MQN720962 NAJ720962 NKF720962 NUB720962 ODX720962 ONT720962 OXP720962 PHL720962 PRH720962 QBD720962 QKZ720962 QUV720962 RER720962 RON720962 RYJ720962 SIF720962 SSB720962 TBX720962 TLT720962 TVP720962 UFL720962 UPH720962 UZD720962 VIZ720962 VSV720962 WCR720962 WMN720962 WWJ720962 JX786498 TT786498 ADP786498 ANL786498 AXH786498 BHD786498 BQZ786498 CAV786498 CKR786498 CUN786498 DEJ786498 DOF786498 DYB786498 EHX786498 ERT786498 FBP786498 FLL786498 FVH786498 GFD786498 GOZ786498 GYV786498 HIR786498 HSN786498 ICJ786498 IMF786498 IWB786498 JFX786498 JPT786498 JZP786498 KJL786498 KTH786498 LDD786498 LMZ786498 LWV786498 MGR786498 MQN786498 NAJ786498 NKF786498 NUB786498 ODX786498 ONT786498 OXP786498 PHL786498 PRH786498 QBD786498 QKZ786498 QUV786498 RER786498 RON786498 RYJ786498 SIF786498 SSB786498 TBX786498 TLT786498 TVP786498 UFL786498 UPH786498 UZD786498 VIZ786498 VSV786498 WCR786498 WMN786498 WWJ786498 U327746 JX852034 TT852034 ADP852034 ANL852034 AXH852034 BHD852034 BQZ852034 CAV852034 CKR852034 CUN852034 DEJ852034 DOF852034 DYB852034 EHX852034 ERT852034 FBP852034 FLL852034 FVH852034 GFD852034 GOZ852034 GYV852034 HIR852034 HSN852034 ICJ852034 IMF852034 IWB852034 JFX852034 JPT852034 JZP852034 KJL852034 KTH852034 LDD852034 LMZ852034 LWV852034 MGR852034 MQN852034 NAJ852034 NKF852034 NUB852034 ODX852034 ONT852034 OXP852034 PHL852034 PRH852034 QBD852034 QKZ852034 QUV852034 RER852034 RON852034 RYJ852034 SIF852034 SSB852034 TBX852034 TLT852034 TVP852034 UFL852034 UPH852034 UZD852034 VIZ852034 VSV852034 WCR852034 WMN852034 WWJ852034 JX917570 TT917570 ADP917570 ANL917570 AXH917570 BHD917570 BQZ917570 CAV917570 CKR917570 CUN917570 DEJ917570 DOF917570 DYB917570 EHX917570 ERT917570 FBP917570 FLL917570 FVH917570 GFD917570 GOZ917570 GYV917570 HIR917570 HSN917570 ICJ917570 IMF917570 IWB917570 JFX917570 JPT917570 JZP917570 KJL917570 KTH917570 LDD917570 LMZ917570 LWV917570 MGR917570 MQN917570 NAJ917570 NKF917570 NUB917570 ODX917570 ONT917570 OXP917570 PHL917570 PRH917570 QBD917570 QKZ917570 QUV917570 RER917570 RON917570 RYJ917570 SIF917570 SSB917570 TBX917570 TLT917570 TVP917570 UFL917570 UPH917570 UZD917570 VIZ917570 VSV917570 WCR917570 WMN917570 WWJ917570 WWJ983106 JX983106 TT983106 ADP983106 ANL983106 AXH983106 BHD983106 BQZ983106 CAV983106 CKR983106 CUN983106 DEJ983106 DOF983106 DYB983106 EHX983106 ERT983106 FBP983106 FLL983106 FVH983106 GFD983106 GOZ983106 GYV983106 HIR983106 HSN983106 ICJ983106 IMF983106 IWB983106 JFX983106 JPT983106 JZP983106 KJL983106 KTH983106 LDD983106 LMZ983106 LWV983106 MGR983106 MQN983106 NAJ983106 NKF983106 NUB983106 ODX983106 ONT983106 OXP983106 PHL983106 PRH983106 QBD983106 QKZ983106 QUV983106 RER983106 RON983106 RYJ983106 SIF983106 SSB983106 TBX983106 TLT983106 TVP983106 UFL983106 UPH983106 UZD983106 VIZ983106 VSV983106 WCR983106 WMN983106 U393282 U62 U43 ADN62 ANJ62 AXF62 BHB62 BQX62 CAT62 CKP62 CUL62 DEH62 DOD62 DXZ62 EHV62 ERR62 FBN62 FLJ62 FVF62 GFB62 GOX62 GYT62 HIP62 HSL62 ICH62 IMD62 IVZ62 JFV62 JPR62 JZN62 KJJ62 KTF62 LDB62 LMX62 LWT62 MGP62 MQL62 NAH62 NKD62 NTZ62 ODV62 ONR62 OXN62 PHJ62 PRF62 QBB62 QKX62 QUT62 REP62 ROL62 RYH62 SID62 SRZ62 TBV62 TLR62 TVN62 UFJ62 UPF62 UZB62 VIX62 VST62 WCP62 WML62 WWH62 JX62 TR62 TT62 ADP62 ANL62 AXH62 BHD62 BQZ62 CAV62 CKR62 CUN62 DEJ62 DOF62 DYB62 EHX62 ERT62 FBP62 FLL62 FVH62 GFD62 GOZ62 GYV62 HIR62 HSN62 ICJ62 IMF62 IWB62 JFX62 JPT62 JZP62 KJL62 KTH62 LDD62 LMZ62 LWV62 MGR62 MQN62 NAJ62 NKF62 NUB62 ODX62 ONT62 OXP62 PHL62 PRH62 QBD62 QKZ62 QUV62 RER62 RON62 RYJ62 SIF62 SSB62 TBX62 TLT62 TVP62 UFL62 UPH62 UZD62 VIZ62 VSV62 WCR62 WMN62 WWJ62 S62 JV62 JV43 S43 WWJ43 WMN43 WCR43 VSV43 VIZ43 UZD43 UPH43 UFL43 TVP43 TLT43 TBX43 SSB43 SIF43 RYJ43 RON43 RER43 QUV43 QKZ43 QBD43 PRH43 PHL43 OXP43 ONT43 ODX43 NUB43 NKF43 NAJ43 MQN43 MGR43 LWV43 LMZ43 LDD43 KTH43 KJL43 JZP43 JPT43 JFX43 IWB43 IMF43 ICJ43 HSN43 HIR43 GYV43 GOZ43 GFD43 FVH43 FLL43 FBP43 ERT43 EHX43 DYB43 DOF43 DEJ43 CUN43 CKR43 CAV43 BQZ43 BHD43 AXH43 ANL43 ADP43 TT43 TR43 JX43 WWH43 WML43 WCP43 VST43 VIX43 UZB43 UPF43 UFJ43 TVN43 TLR43 TBV43 SRZ43 SID43 RYH43 ROL43 REP43 QUT43 QKX43 QBB43 PRF43 PHJ43 OXN43 ONR43 ODV43 NTZ43 NKD43 NAH43 MQL43 MGP43 LWT43 LMX43 LDB43 KTF43 KJJ43 JZN43 JPR43 JFV43 IVZ43 IMD43 ICH43 HSL43 HIP43 GYT43 GOX43 GFB43 FVF43 FLJ43 FBN43 ERR43 EHV43 DXZ43 DOD43 DEH43 CUL43 CKP43 CAT43 BQX43 BHB43 AXF43 ANJ43 ADN43 U24 S24 WWJ24 JV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JX24 TR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U458818 Z65602 Z131138 Z196674 Z262210 Z327746 Z393282 Z458818 Z524354 Z589890 Z655426 Z720962 Z786498 Z852034 Z917570 Z983106 AB524354 AB589890 AB655426 AB720962 AB786498 AB852034 AB917570 AB983106 AB65602 AB131138 AB196674 AB262210 AB327746 AB393282 AB43 AB62 AB458818 Z62 Z43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JV47 S47 WWJ47 WMN47 WCR47 VSV47 VIZ47 UZD47 UPH47 UFL47 TVP47 TLT47 TBX47 SSB47 SIF47 RYJ47 RON47 RER47 QUV47 QKZ47 QBD47 PRH47 PHL47 OXP47 ONT47 ODX47 NUB47 NKF47 NAJ47 MQN47 MGR47 LWV47 LMZ47 LDD47 KTH47 KJL47 JZP47 JPT47 JFX47 IWB47 IMF47 ICJ47 HSN47 HIR47 GYV47 GOZ47 GFD47 FVH47 FLL47 FBP47 ERT47 EHX47 DYB47 DOF47 DEJ47 CUN47 CKR47 CAV47 BQZ47 BHD47 AXH47 ANL47 ADP47 TT47 TR47 JX47 WWH47 WML47 WCP47 VST47 VIX47 UZB47 UPF47 UFJ47 TVN47 TLR47 TBV47 SRZ47 SID47 RYH47 ROL47 REP47 QUT47 QKX47 QBB47 PRF47 PHJ47 OXN47 ONR47 ODV47 NTZ47 NKD47 NAH47 MQL47 MGP47 LWT47 LMX47 LDB47 KTF47 KJJ47 JZN47 JPR47 JFV47 IVZ47 IMD47 ICH47 HSL47 HIP47 GYT47 GOX47 GFB47 FVF47 FLJ47 FBN47 ERR47 EHV47 DXZ47 DOD47 DEH47 CUL47 CKP47 CAT47 BQX47 BHB47 AXF47 ANJ47 ADN47 U47 Z47 AB47 JV51 S51 WWJ51 WMN51 WCR51 VSV51 VIZ51 UZD51 UPH51 UFL51 TVP51 TLT51 TBX51 SSB51 SIF51 RYJ51 RON51 RER51 QUV51 QKZ51 QBD51 PRH51 PHL51 OXP51 ONT51 ODX51 NUB51 NKF51 NAJ51 MQN51 MGR51 LWV51 LMZ51 LDD51 KTH51 KJL51 JZP51 JPT51 JFX51 IWB51 IMF51 ICJ51 HSN51 HIR51 GYV51 GOZ51 GFD51 FVH51 FLL51 FBP51 ERT51 EHX51 DYB51 DOF51 DEJ51 CUN51 CKR51 CAV51 BQZ51 BHD51 AXH51 ANL51 ADP51 TT51 TR51 JX51 WWH51 WML51 WCP51 VST51 VIX51 UZB51 UPF51 UFJ51 TVN51 TLR51 TBV51 SRZ51 SID51 RYH51 ROL51 REP51 QUT51 QKX51 QBB51 PRF51 PHJ51 OXN51 ONR51 ODV51 NTZ51 NKD51 NAH51 MQL51 MGP51 LWT51 LMX51 LDB51 KTF51 KJJ51 JZN51 JPR51 JFV51 IVZ51 IMD51 ICH51 HSL51 HIP51 GYT51 GOX51 GFB51 FVF51 FLJ51 FBN51 ERR51 EHV51 DXZ51 DOD51 DEH51 CUL51 CKP51 CAT51 BQX51 BHB51 AXF51 ANJ51 ADN51 U51 Z51 AB51 JV66 S66 WWJ66 WMN66 WCR66 VSV66 VIZ66 UZD66 UPH66 UFL66 TVP66 TLT66 TBX66 SSB66 SIF66 RYJ66 RON66 RER66 QUV66 QKZ66 QBD66 PRH66 PHL66 OXP66 ONT66 ODX66 NUB66 NKF66 NAJ66 MQN66 MGR66 LWV66 LMZ66 LDD66 KTH66 KJL66 JZP66 JPT66 JFX66 IWB66 IMF66 ICJ66 HSN66 HIR66 GYV66 GOZ66 GFD66 FVH66 FLL66 FBP66 ERT66 EHX66 DYB66 DOF66 DEJ66 CUN66 CKR66 CAV66 BQZ66 BHD66 AXH66 ANL66 ADP66 TT66 TR66 JX66 WWH66 WML66 WCP66 VST66 VIX66 UZB66 UPF66 UFJ66 TVN66 TLR66 TBV66 SRZ66 SID66 RYH66 ROL66 REP66 QUT66 QKX66 QBB66 PRF66 PHJ66 OXN66 ONR66 ODV66 NTZ66 NKD66 NAH66 MQL66 MGP66 LWT66 LMX66 LDB66 KTF66 KJJ66 JZN66 JPR66 JFV66 IVZ66 IMD66 ICH66 HSL66 HIP66 GYT66 GOX66 GFB66 FVF66 FLJ66 FBN66 ERR66 EHV66 DXZ66 DOD66 DEH66 CUL66 CKP66 CAT66 BQX66 BHB66 AXF66 ANJ66 ADN66 U66 Z66 AB66 JV70 S70 WWJ70 WMN70 WCR70 VSV70 VIZ70 UZD70 UPH70 UFL70 TVP70 TLT70 TBX70 SSB70 SIF70 RYJ70 RON70 RER70 QUV70 QKZ70 QBD70 PRH70 PHL70 OXP70 ONT70 ODX70 NUB70 NKF70 NAJ70 MQN70 MGR70 LWV70 LMZ70 LDD70 KTH70 KJL70 JZP70 JPT70 JFX70 IWB70 IMF70 ICJ70 HSN70 HIR70 GYV70 GOZ70 GFD70 FVH70 FLL70 FBP70 ERT70 EHX70 DYB70 DOF70 DEJ70 CUN70 CKR70 CAV70 BQZ70 BHD70 AXH70 ANL70 ADP70 TT70 TR70 JX70 WWH70 WML70 WCP70 VST70 VIX70 UZB70 UPF70 UFJ70 TVN70 TLR70 TBV70 SRZ70 SID70 RYH70 ROL70 REP70 QUT70 QKX70 QBB70 PRF70 PHJ70 OXN70 ONR70 ODV70 NTZ70 NKD70 NAH70 MQL70 MGP70 LWT70 LMX70 LDB70 KTF70 KJJ70 JZN70 JPR70 JFV70 IVZ70 IMD70 ICH70 HSL70 HIP70 GYT70 GOX70 GFB70 FVF70 FLJ70 FBN70 ERR70 EHV70 DXZ70 DOD70 DEH70 CUL70 CKP70 CAT70 BQX70 BHB70 AXF70 ANJ70 ADN70 U70 Z70 AB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02 JU65602 TQ65602 ADM65602 ANI65602 AXE65602 BHA65602 BQW65602 CAS65602 CKO65602 CUK65602 DEG65602 DOC65602 DXY65602 EHU65602 ERQ65602 FBM65602 FLI65602 FVE65602 GFA65602 GOW65602 GYS65602 HIO65602 HSK65602 ICG65602 IMC65602 IVY65602 JFU65602 JPQ65602 JZM65602 KJI65602 KTE65602 LDA65602 LMW65602 LWS65602 MGO65602 MQK65602 NAG65602 NKC65602 NTY65602 ODU65602 ONQ65602 OXM65602 PHI65602 PRE65602 QBA65602 QKW65602 QUS65602 REO65602 ROK65602 RYG65602 SIC65602 SRY65602 TBU65602 TLQ65602 TVM65602 UFI65602 UPE65602 UZA65602 VIW65602 VSS65602 WCO65602 WMK65602 WWG65602 R131138 JU131138 TQ131138 ADM131138 ANI131138 AXE131138 BHA131138 BQW131138 CAS131138 CKO131138 CUK131138 DEG131138 DOC131138 DXY131138 EHU131138 ERQ131138 FBM131138 FLI131138 FVE131138 GFA131138 GOW131138 GYS131138 HIO131138 HSK131138 ICG131138 IMC131138 IVY131138 JFU131138 JPQ131138 JZM131138 KJI131138 KTE131138 LDA131138 LMW131138 LWS131138 MGO131138 MQK131138 NAG131138 NKC131138 NTY131138 ODU131138 ONQ131138 OXM131138 PHI131138 PRE131138 QBA131138 QKW131138 QUS131138 REO131138 ROK131138 RYG131138 SIC131138 SRY131138 TBU131138 TLQ131138 TVM131138 UFI131138 UPE131138 UZA131138 VIW131138 VSS131138 WCO131138 WMK131138 WWG131138 R196674 JU196674 TQ196674 ADM196674 ANI196674 AXE196674 BHA196674 BQW196674 CAS196674 CKO196674 CUK196674 DEG196674 DOC196674 DXY196674 EHU196674 ERQ196674 FBM196674 FLI196674 FVE196674 GFA196674 GOW196674 GYS196674 HIO196674 HSK196674 ICG196674 IMC196674 IVY196674 JFU196674 JPQ196674 JZM196674 KJI196674 KTE196674 LDA196674 LMW196674 LWS196674 MGO196674 MQK196674 NAG196674 NKC196674 NTY196674 ODU196674 ONQ196674 OXM196674 PHI196674 PRE196674 QBA196674 QKW196674 QUS196674 REO196674 ROK196674 RYG196674 SIC196674 SRY196674 TBU196674 TLQ196674 TVM196674 UFI196674 UPE196674 UZA196674 VIW196674 VSS196674 WCO196674 WMK196674 WWG196674 R262210 JU262210 TQ262210 ADM262210 ANI262210 AXE262210 BHA262210 BQW262210 CAS262210 CKO262210 CUK262210 DEG262210 DOC262210 DXY262210 EHU262210 ERQ262210 FBM262210 FLI262210 FVE262210 GFA262210 GOW262210 GYS262210 HIO262210 HSK262210 ICG262210 IMC262210 IVY262210 JFU262210 JPQ262210 JZM262210 KJI262210 KTE262210 LDA262210 LMW262210 LWS262210 MGO262210 MQK262210 NAG262210 NKC262210 NTY262210 ODU262210 ONQ262210 OXM262210 PHI262210 PRE262210 QBA262210 QKW262210 QUS262210 REO262210 ROK262210 RYG262210 SIC262210 SRY262210 TBU262210 TLQ262210 TVM262210 UFI262210 UPE262210 UZA262210 VIW262210 VSS262210 WCO262210 WMK262210 WWG262210 R327746 JU327746 TQ327746 ADM327746 ANI327746 AXE327746 BHA327746 BQW327746 CAS327746 CKO327746 CUK327746 DEG327746 DOC327746 DXY327746 EHU327746 ERQ327746 FBM327746 FLI327746 FVE327746 GFA327746 GOW327746 GYS327746 HIO327746 HSK327746 ICG327746 IMC327746 IVY327746 JFU327746 JPQ327746 JZM327746 KJI327746 KTE327746 LDA327746 LMW327746 LWS327746 MGO327746 MQK327746 NAG327746 NKC327746 NTY327746 ODU327746 ONQ327746 OXM327746 PHI327746 PRE327746 QBA327746 QKW327746 QUS327746 REO327746 ROK327746 RYG327746 SIC327746 SRY327746 TBU327746 TLQ327746 TVM327746 UFI327746 UPE327746 UZA327746 VIW327746 VSS327746 WCO327746 WMK327746 WWG327746 R393282 JU393282 TQ393282 ADM393282 ANI393282 AXE393282 BHA393282 BQW393282 CAS393282 CKO393282 CUK393282 DEG393282 DOC393282 DXY393282 EHU393282 ERQ393282 FBM393282 FLI393282 FVE393282 GFA393282 GOW393282 GYS393282 HIO393282 HSK393282 ICG393282 IMC393282 IVY393282 JFU393282 JPQ393282 JZM393282 KJI393282 KTE393282 LDA393282 LMW393282 LWS393282 MGO393282 MQK393282 NAG393282 NKC393282 NTY393282 ODU393282 ONQ393282 OXM393282 PHI393282 PRE393282 QBA393282 QKW393282 QUS393282 REO393282 ROK393282 RYG393282 SIC393282 SRY393282 TBU393282 TLQ393282 TVM393282 UFI393282 UPE393282 UZA393282 VIW393282 VSS393282 WCO393282 WMK393282 WWG393282 R458818 JU458818 TQ458818 ADM458818 ANI458818 AXE458818 BHA458818 BQW458818 CAS458818 CKO458818 CUK458818 DEG458818 DOC458818 DXY458818 EHU458818 ERQ458818 FBM458818 FLI458818 FVE458818 GFA458818 GOW458818 GYS458818 HIO458818 HSK458818 ICG458818 IMC458818 IVY458818 JFU458818 JPQ458818 JZM458818 KJI458818 KTE458818 LDA458818 LMW458818 LWS458818 MGO458818 MQK458818 NAG458818 NKC458818 NTY458818 ODU458818 ONQ458818 OXM458818 PHI458818 PRE458818 QBA458818 QKW458818 QUS458818 REO458818 ROK458818 RYG458818 SIC458818 SRY458818 TBU458818 TLQ458818 TVM458818 UFI458818 UPE458818 UZA458818 VIW458818 VSS458818 WCO458818 WMK458818 WWG458818 R524354 JU524354 TQ524354 ADM524354 ANI524354 AXE524354 BHA524354 BQW524354 CAS524354 CKO524354 CUK524354 DEG524354 DOC524354 DXY524354 EHU524354 ERQ524354 FBM524354 FLI524354 FVE524354 GFA524354 GOW524354 GYS524354 HIO524354 HSK524354 ICG524354 IMC524354 IVY524354 JFU524354 JPQ524354 JZM524354 KJI524354 KTE524354 LDA524354 LMW524354 LWS524354 MGO524354 MQK524354 NAG524354 NKC524354 NTY524354 ODU524354 ONQ524354 OXM524354 PHI524354 PRE524354 QBA524354 QKW524354 QUS524354 REO524354 ROK524354 RYG524354 SIC524354 SRY524354 TBU524354 TLQ524354 TVM524354 UFI524354 UPE524354 UZA524354 VIW524354 VSS524354 WCO524354 WMK524354 WWG524354 R589890 JU589890 TQ589890 ADM589890 ANI589890 AXE589890 BHA589890 BQW589890 CAS589890 CKO589890 CUK589890 DEG589890 DOC589890 DXY589890 EHU589890 ERQ589890 FBM589890 FLI589890 FVE589890 GFA589890 GOW589890 GYS589890 HIO589890 HSK589890 ICG589890 IMC589890 IVY589890 JFU589890 JPQ589890 JZM589890 KJI589890 KTE589890 LDA589890 LMW589890 LWS589890 MGO589890 MQK589890 NAG589890 NKC589890 NTY589890 ODU589890 ONQ589890 OXM589890 PHI589890 PRE589890 QBA589890 QKW589890 QUS589890 REO589890 ROK589890 RYG589890 SIC589890 SRY589890 TBU589890 TLQ589890 TVM589890 UFI589890 UPE589890 UZA589890 VIW589890 VSS589890 WCO589890 WMK589890 WWG589890 R655426 JU655426 TQ655426 ADM655426 ANI655426 AXE655426 BHA655426 BQW655426 CAS655426 CKO655426 CUK655426 DEG655426 DOC655426 DXY655426 EHU655426 ERQ655426 FBM655426 FLI655426 FVE655426 GFA655426 GOW655426 GYS655426 HIO655426 HSK655426 ICG655426 IMC655426 IVY655426 JFU655426 JPQ655426 JZM655426 KJI655426 KTE655426 LDA655426 LMW655426 LWS655426 MGO655426 MQK655426 NAG655426 NKC655426 NTY655426 ODU655426 ONQ655426 OXM655426 PHI655426 PRE655426 QBA655426 QKW655426 QUS655426 REO655426 ROK655426 RYG655426 SIC655426 SRY655426 TBU655426 TLQ655426 TVM655426 UFI655426 UPE655426 UZA655426 VIW655426 VSS655426 WCO655426 WMK655426 WWG655426 R720962 JU720962 TQ720962 ADM720962 ANI720962 AXE720962 BHA720962 BQW720962 CAS720962 CKO720962 CUK720962 DEG720962 DOC720962 DXY720962 EHU720962 ERQ720962 FBM720962 FLI720962 FVE720962 GFA720962 GOW720962 GYS720962 HIO720962 HSK720962 ICG720962 IMC720962 IVY720962 JFU720962 JPQ720962 JZM720962 KJI720962 KTE720962 LDA720962 LMW720962 LWS720962 MGO720962 MQK720962 NAG720962 NKC720962 NTY720962 ODU720962 ONQ720962 OXM720962 PHI720962 PRE720962 QBA720962 QKW720962 QUS720962 REO720962 ROK720962 RYG720962 SIC720962 SRY720962 TBU720962 TLQ720962 TVM720962 UFI720962 UPE720962 UZA720962 VIW720962 VSS720962 WCO720962 WMK720962 WWG720962 R786498 JU786498 TQ786498 ADM786498 ANI786498 AXE786498 BHA786498 BQW786498 CAS786498 CKO786498 CUK786498 DEG786498 DOC786498 DXY786498 EHU786498 ERQ786498 FBM786498 FLI786498 FVE786498 GFA786498 GOW786498 GYS786498 HIO786498 HSK786498 ICG786498 IMC786498 IVY786498 JFU786498 JPQ786498 JZM786498 KJI786498 KTE786498 LDA786498 LMW786498 LWS786498 MGO786498 MQK786498 NAG786498 NKC786498 NTY786498 ODU786498 ONQ786498 OXM786498 PHI786498 PRE786498 QBA786498 QKW786498 QUS786498 REO786498 ROK786498 RYG786498 SIC786498 SRY786498 TBU786498 TLQ786498 TVM786498 UFI786498 UPE786498 UZA786498 VIW786498 VSS786498 WCO786498 WMK786498 WWG786498 R852034 JU852034 TQ852034 ADM852034 ANI852034 AXE852034 BHA852034 BQW852034 CAS852034 CKO852034 CUK852034 DEG852034 DOC852034 DXY852034 EHU852034 ERQ852034 FBM852034 FLI852034 FVE852034 GFA852034 GOW852034 GYS852034 HIO852034 HSK852034 ICG852034 IMC852034 IVY852034 JFU852034 JPQ852034 JZM852034 KJI852034 KTE852034 LDA852034 LMW852034 LWS852034 MGO852034 MQK852034 NAG852034 NKC852034 NTY852034 ODU852034 ONQ852034 OXM852034 PHI852034 PRE852034 QBA852034 QKW852034 QUS852034 REO852034 ROK852034 RYG852034 SIC852034 SRY852034 TBU852034 TLQ852034 TVM852034 UFI852034 UPE852034 UZA852034 VIW852034 VSS852034 WCO852034 WMK852034 WWG852034 R917570 JU917570 TQ917570 ADM917570 ANI917570 AXE917570 BHA917570 BQW917570 CAS917570 CKO917570 CUK917570 DEG917570 DOC917570 DXY917570 EHU917570 ERQ917570 FBM917570 FLI917570 FVE917570 GFA917570 GOW917570 GYS917570 HIO917570 HSK917570 ICG917570 IMC917570 IVY917570 JFU917570 JPQ917570 JZM917570 KJI917570 KTE917570 LDA917570 LMW917570 LWS917570 MGO917570 MQK917570 NAG917570 NKC917570 NTY917570 ODU917570 ONQ917570 OXM917570 PHI917570 PRE917570 QBA917570 QKW917570 QUS917570 REO917570 ROK917570 RYG917570 SIC917570 SRY917570 TBU917570 TLQ917570 TVM917570 UFI917570 UPE917570 UZA917570 VIW917570 VSS917570 WCO917570 WMK917570 WWG917570 R983106 JU983106 TQ983106 ADM983106 ANI983106 AXE983106 BHA983106 BQW983106 CAS983106 CKO983106 CUK983106 DEG983106 DOC983106 DXY983106 EHU983106 ERQ983106 FBM983106 FLI983106 FVE983106 GFA983106 GOW983106 GYS983106 HIO983106 HSK983106 ICG983106 IMC983106 IVY983106 JFU983106 JPQ983106 JZM983106 KJI983106 KTE983106 LDA983106 LMW983106 LWS983106 MGO983106 MQK983106 NAG983106 NKC983106 NTY983106 ODU983106 ONQ983106 OXM983106 PHI983106 PRE983106 QBA983106 QKW983106 QUS983106 REO983106 ROK983106 RYG983106 SIC983106 SRY983106 TBU983106 TLQ983106 TVM983106 UFI983106 UPE983106 UZA983106 VIW983106 VSS983106 WCO983106 WMK983106 WWG983106 WWI983106 T65602 JW65602 TS65602 ADO65602 ANK65602 AXG65602 BHC65602 BQY65602 CAU65602 CKQ65602 CUM65602 DEI65602 DOE65602 DYA65602 EHW65602 ERS65602 FBO65602 FLK65602 FVG65602 GFC65602 GOY65602 GYU65602 HIQ65602 HSM65602 ICI65602 IME65602 IWA65602 JFW65602 JPS65602 JZO65602 KJK65602 KTG65602 LDC65602 LMY65602 LWU65602 MGQ65602 MQM65602 NAI65602 NKE65602 NUA65602 ODW65602 ONS65602 OXO65602 PHK65602 PRG65602 QBC65602 QKY65602 QUU65602 REQ65602 ROM65602 RYI65602 SIE65602 SSA65602 TBW65602 TLS65602 TVO65602 UFK65602 UPG65602 UZC65602 VIY65602 VSU65602 WCQ65602 WMM65602 WWI65602 T131138 JW131138 TS131138 ADO131138 ANK131138 AXG131138 BHC131138 BQY131138 CAU131138 CKQ131138 CUM131138 DEI131138 DOE131138 DYA131138 EHW131138 ERS131138 FBO131138 FLK131138 FVG131138 GFC131138 GOY131138 GYU131138 HIQ131138 HSM131138 ICI131138 IME131138 IWA131138 JFW131138 JPS131138 JZO131138 KJK131138 KTG131138 LDC131138 LMY131138 LWU131138 MGQ131138 MQM131138 NAI131138 NKE131138 NUA131138 ODW131138 ONS131138 OXO131138 PHK131138 PRG131138 QBC131138 QKY131138 QUU131138 REQ131138 ROM131138 RYI131138 SIE131138 SSA131138 TBW131138 TLS131138 TVO131138 UFK131138 UPG131138 UZC131138 VIY131138 VSU131138 WCQ131138 WMM131138 WWI131138 T196674 JW196674 TS196674 ADO196674 ANK196674 AXG196674 BHC196674 BQY196674 CAU196674 CKQ196674 CUM196674 DEI196674 DOE196674 DYA196674 EHW196674 ERS196674 FBO196674 FLK196674 FVG196674 GFC196674 GOY196674 GYU196674 HIQ196674 HSM196674 ICI196674 IME196674 IWA196674 JFW196674 JPS196674 JZO196674 KJK196674 KTG196674 LDC196674 LMY196674 LWU196674 MGQ196674 MQM196674 NAI196674 NKE196674 NUA196674 ODW196674 ONS196674 OXO196674 PHK196674 PRG196674 QBC196674 QKY196674 QUU196674 REQ196674 ROM196674 RYI196674 SIE196674 SSA196674 TBW196674 TLS196674 TVO196674 UFK196674 UPG196674 UZC196674 VIY196674 VSU196674 WCQ196674 WMM196674 WWI196674 T262210 JW262210 TS262210 ADO262210 ANK262210 AXG262210 BHC262210 BQY262210 CAU262210 CKQ262210 CUM262210 DEI262210 DOE262210 DYA262210 EHW262210 ERS262210 FBO262210 FLK262210 FVG262210 GFC262210 GOY262210 GYU262210 HIQ262210 HSM262210 ICI262210 IME262210 IWA262210 JFW262210 JPS262210 JZO262210 KJK262210 KTG262210 LDC262210 LMY262210 LWU262210 MGQ262210 MQM262210 NAI262210 NKE262210 NUA262210 ODW262210 ONS262210 OXO262210 PHK262210 PRG262210 QBC262210 QKY262210 QUU262210 REQ262210 ROM262210 RYI262210 SIE262210 SSA262210 TBW262210 TLS262210 TVO262210 UFK262210 UPG262210 UZC262210 VIY262210 VSU262210 WCQ262210 WMM262210 WWI262210 T327746 JW327746 TS327746 ADO327746 ANK327746 AXG327746 BHC327746 BQY327746 CAU327746 CKQ327746 CUM327746 DEI327746 DOE327746 DYA327746 EHW327746 ERS327746 FBO327746 FLK327746 FVG327746 GFC327746 GOY327746 GYU327746 HIQ327746 HSM327746 ICI327746 IME327746 IWA327746 JFW327746 JPS327746 JZO327746 KJK327746 KTG327746 LDC327746 LMY327746 LWU327746 MGQ327746 MQM327746 NAI327746 NKE327746 NUA327746 ODW327746 ONS327746 OXO327746 PHK327746 PRG327746 QBC327746 QKY327746 QUU327746 REQ327746 ROM327746 RYI327746 SIE327746 SSA327746 TBW327746 TLS327746 TVO327746 UFK327746 UPG327746 UZC327746 VIY327746 VSU327746 WCQ327746 WMM327746 WWI327746 T393282 JW393282 TS393282 ADO393282 ANK393282 AXG393282 BHC393282 BQY393282 CAU393282 CKQ393282 CUM393282 DEI393282 DOE393282 DYA393282 EHW393282 ERS393282 FBO393282 FLK393282 FVG393282 GFC393282 GOY393282 GYU393282 HIQ393282 HSM393282 ICI393282 IME393282 IWA393282 JFW393282 JPS393282 JZO393282 KJK393282 KTG393282 LDC393282 LMY393282 LWU393282 MGQ393282 MQM393282 NAI393282 NKE393282 NUA393282 ODW393282 ONS393282 OXO393282 PHK393282 PRG393282 QBC393282 QKY393282 QUU393282 REQ393282 ROM393282 RYI393282 SIE393282 SSA393282 TBW393282 TLS393282 TVO393282 UFK393282 UPG393282 UZC393282 VIY393282 VSU393282 WCQ393282 WMM393282 WWI393282 T458818 JW458818 TS458818 ADO458818 ANK458818 AXG458818 BHC458818 BQY458818 CAU458818 CKQ458818 CUM458818 DEI458818 DOE458818 DYA458818 EHW458818 ERS458818 FBO458818 FLK458818 FVG458818 GFC458818 GOY458818 GYU458818 HIQ458818 HSM458818 ICI458818 IME458818 IWA458818 JFW458818 JPS458818 JZO458818 KJK458818 KTG458818 LDC458818 LMY458818 LWU458818 MGQ458818 MQM458818 NAI458818 NKE458818 NUA458818 ODW458818 ONS458818 OXO458818 PHK458818 PRG458818 QBC458818 QKY458818 QUU458818 REQ458818 ROM458818 RYI458818 SIE458818 SSA458818 TBW458818 TLS458818 TVO458818 UFK458818 UPG458818 UZC458818 VIY458818 VSU458818 WCQ458818 WMM458818 WWI458818 T524354 JW524354 TS524354 ADO524354 ANK524354 AXG524354 BHC524354 BQY524354 CAU524354 CKQ524354 CUM524354 DEI524354 DOE524354 DYA524354 EHW524354 ERS524354 FBO524354 FLK524354 FVG524354 GFC524354 GOY524354 GYU524354 HIQ524354 HSM524354 ICI524354 IME524354 IWA524354 JFW524354 JPS524354 JZO524354 KJK524354 KTG524354 LDC524354 LMY524354 LWU524354 MGQ524354 MQM524354 NAI524354 NKE524354 NUA524354 ODW524354 ONS524354 OXO524354 PHK524354 PRG524354 QBC524354 QKY524354 QUU524354 REQ524354 ROM524354 RYI524354 SIE524354 SSA524354 TBW524354 TLS524354 TVO524354 UFK524354 UPG524354 UZC524354 VIY524354 VSU524354 WCQ524354 WMM524354 WWI524354 T589890 JW589890 TS589890 ADO589890 ANK589890 AXG589890 BHC589890 BQY589890 CAU589890 CKQ589890 CUM589890 DEI589890 DOE589890 DYA589890 EHW589890 ERS589890 FBO589890 FLK589890 FVG589890 GFC589890 GOY589890 GYU589890 HIQ589890 HSM589890 ICI589890 IME589890 IWA589890 JFW589890 JPS589890 JZO589890 KJK589890 KTG589890 LDC589890 LMY589890 LWU589890 MGQ589890 MQM589890 NAI589890 NKE589890 NUA589890 ODW589890 ONS589890 OXO589890 PHK589890 PRG589890 QBC589890 QKY589890 QUU589890 REQ589890 ROM589890 RYI589890 SIE589890 SSA589890 TBW589890 TLS589890 TVO589890 UFK589890 UPG589890 UZC589890 VIY589890 VSU589890 WCQ589890 WMM589890 WWI589890 T655426 JW655426 TS655426 ADO655426 ANK655426 AXG655426 BHC655426 BQY655426 CAU655426 CKQ655426 CUM655426 DEI655426 DOE655426 DYA655426 EHW655426 ERS655426 FBO655426 FLK655426 FVG655426 GFC655426 GOY655426 GYU655426 HIQ655426 HSM655426 ICI655426 IME655426 IWA655426 JFW655426 JPS655426 JZO655426 KJK655426 KTG655426 LDC655426 LMY655426 LWU655426 MGQ655426 MQM655426 NAI655426 NKE655426 NUA655426 ODW655426 ONS655426 OXO655426 PHK655426 PRG655426 QBC655426 QKY655426 QUU655426 REQ655426 ROM655426 RYI655426 SIE655426 SSA655426 TBW655426 TLS655426 TVO655426 UFK655426 UPG655426 UZC655426 VIY655426 VSU655426 WCQ655426 WMM655426 WWI655426 T720962 JW720962 TS720962 ADO720962 ANK720962 AXG720962 BHC720962 BQY720962 CAU720962 CKQ720962 CUM720962 DEI720962 DOE720962 DYA720962 EHW720962 ERS720962 FBO720962 FLK720962 FVG720962 GFC720962 GOY720962 GYU720962 HIQ720962 HSM720962 ICI720962 IME720962 IWA720962 JFW720962 JPS720962 JZO720962 KJK720962 KTG720962 LDC720962 LMY720962 LWU720962 MGQ720962 MQM720962 NAI720962 NKE720962 NUA720962 ODW720962 ONS720962 OXO720962 PHK720962 PRG720962 QBC720962 QKY720962 QUU720962 REQ720962 ROM720962 RYI720962 SIE720962 SSA720962 TBW720962 TLS720962 TVO720962 UFK720962 UPG720962 UZC720962 VIY720962 VSU720962 WCQ720962 WMM720962 WWI720962 T786498 JW786498 TS786498 ADO786498 ANK786498 AXG786498 BHC786498 BQY786498 CAU786498 CKQ786498 CUM786498 DEI786498 DOE786498 DYA786498 EHW786498 ERS786498 FBO786498 FLK786498 FVG786498 GFC786498 GOY786498 GYU786498 HIQ786498 HSM786498 ICI786498 IME786498 IWA786498 JFW786498 JPS786498 JZO786498 KJK786498 KTG786498 LDC786498 LMY786498 LWU786498 MGQ786498 MQM786498 NAI786498 NKE786498 NUA786498 ODW786498 ONS786498 OXO786498 PHK786498 PRG786498 QBC786498 QKY786498 QUU786498 REQ786498 ROM786498 RYI786498 SIE786498 SSA786498 TBW786498 TLS786498 TVO786498 UFK786498 UPG786498 UZC786498 VIY786498 VSU786498 WCQ786498 WMM786498 WWI786498 T852034 JW852034 TS852034 ADO852034 ANK852034 AXG852034 BHC852034 BQY852034 CAU852034 CKQ852034 CUM852034 DEI852034 DOE852034 DYA852034 EHW852034 ERS852034 FBO852034 FLK852034 FVG852034 GFC852034 GOY852034 GYU852034 HIQ852034 HSM852034 ICI852034 IME852034 IWA852034 JFW852034 JPS852034 JZO852034 KJK852034 KTG852034 LDC852034 LMY852034 LWU852034 MGQ852034 MQM852034 NAI852034 NKE852034 NUA852034 ODW852034 ONS852034 OXO852034 PHK852034 PRG852034 QBC852034 QKY852034 QUU852034 REQ852034 ROM852034 RYI852034 SIE852034 SSA852034 TBW852034 TLS852034 TVO852034 UFK852034 UPG852034 UZC852034 VIY852034 VSU852034 WCQ852034 WMM852034 WWI852034 T917570 JW917570 TS917570 ADO917570 ANK917570 AXG917570 BHC917570 BQY917570 CAU917570 CKQ917570 CUM917570 DEI917570 DOE917570 DYA917570 EHW917570 ERS917570 FBO917570 FLK917570 FVG917570 GFC917570 GOY917570 GYU917570 HIQ917570 HSM917570 ICI917570 IME917570 IWA917570 JFW917570 JPS917570 JZO917570 KJK917570 KTG917570 LDC917570 LMY917570 LWU917570 MGQ917570 MQM917570 NAI917570 NKE917570 NUA917570 ODW917570 ONS917570 OXO917570 PHK917570 PRG917570 QBC917570 QKY917570 QUU917570 REQ917570 ROM917570 RYI917570 SIE917570 SSA917570 TBW917570 TLS917570 TVO917570 UFK917570 UPG917570 UZC917570 VIY917570 VSU917570 WCQ917570 WMM917570 WWI917570 T983106 JW983106 TS983106 ADO983106 ANK983106 AXG983106 BHC983106 BQY983106 CAU983106 CKQ983106 CUM983106 DEI983106 DOE983106 DYA983106 EHW983106 ERS983106 FBO983106 FLK983106 FVG983106 GFC983106 GOY983106 GYU983106 HIQ983106 HSM983106 ICI983106 IME983106 IWA983106 JFW983106 JPS983106 JZO983106 KJK983106 KTG983106 LDC983106 LMY983106 LWU983106 MGQ983106 MQM983106 NAI983106 NKE983106 NUA983106 ODW983106 ONS983106 OXO983106 PHK983106 PRG983106 QBC983106 QKY983106 QUU983106 REQ983106 ROM983106 RYI983106 SIE983106 SSA983106 TBW983106 TLS983106 TVO983106 UFK983106 UPG983106 UZC983106 VIY983106 VSU983106 WCQ983106 WMM983106 JU62 TQ62 ADM62 ANI62 AXE62 BHA62 BQW62 CAS62 CKO62 CUK62 DEG62 DOC62 DXY62 EHU62 ERQ62 FBM62 FLI62 FVE62 GFA62 GOW62 GYS62 HIO62 HSK62 ICG62 IMC62 IVY62 JFU62 JPQ62 JZM62 KJI62 KTE62 LDA62 LMW62 LWS62 MGO62 MQK62 NAG62 NKC62 NTY62 ODU62 ONQ62 OXM62 PHI62 PRE62 QBA62 QKW62 QUS62 REO62 ROK62 RYG62 SIC62 SRY62 TBU62 TLQ62 TVM62 UFI62 UPE62 UZA62 VIW62 VSS62 WCO62 WMK62 WWG62 T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R62 R43 WWI43 WMM43 WCQ43 VSU43 VIY43 UZC43 UPG43 UFK43 TVO43 TLS43 TBW43 SSA43 SIE43 RYI43 ROM43 REQ43 QUU43 QKY43 QBC43 PRG43 PHK43 OXO43 ONS43 ODW43 NUA43 NKE43 NAI43 MQM43 MGQ43 LWU43 LMY43 LDC43 KTG43 KJK43 JZO43 JPS43 JFW43 IWA43 IME43 ICI43 HSM43 HIQ43 GYU43 GOY43 GFC43 FVG43 FLK43 FBO43 ERS43 EHW43 DYA43 DOE43 DEI43 CUM43 CKQ43 CAU43 BQY43 BHC43 AXG43 ANK43 ADO43 TS43 JW43 T43 WWG43 WMK43 WCO43 VSS43 VIW43 UZA43 UPE43 UFI43 TVM43 TLQ43 TBU43 SRY43 SIC43 RYG43 ROK43 REO43 QUS43 QKW43 QBA43 PRE43 PHI43 OXM43 ONQ43 ODU43 NTY43 NKC43 NAG43 MQK43 MGO43 LWS43 LMW43 LDA43 KTE43 KJI43 JZM43 JPQ43 JFU43 IVY43 IMC43 ICG43 HSK43 HIO43 GYS43 GOW43 GFA43 FVE43 FLI43 FBM43 ERQ43 EHU43 DXY43 DOC43 DEG43 CUK43 CKO43 CAS43 BQW43 BHA43 AXE43 ANI43 ADM43 TQ43 JU43 WMM24 R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WWI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Y65602 Y131138 Y196674 Y262210 Y327746 Y393282 Y458818 Y524354 Y589890 Y655426 Y720962 Y786498 Y852034 Y917570 Y983106 AA65602 AA131138 AA196674 AA262210 AA327746 AA393282 AA458818 AA524354 AA589890 AA655426 AA720962 AA786498 AA852034 AA917570 AA983106 AA62 AA43 Y62 Y43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AA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R47 WWI47 WMM47 WCQ47 VSU47 VIY47 UZC47 UPG47 UFK47 TVO47 TLS47 TBW47 SSA47 SIE47 RYI47 ROM47 REQ47 QUU47 QKY47 QBC47 PRG47 PHK47 OXO47 ONS47 ODW47 NUA47 NKE47 NAI47 MQM47 MGQ47 LWU47 LMY47 LDC47 KTG47 KJK47 JZO47 JPS47 JFW47 IWA47 IME47 ICI47 HSM47 HIQ47 GYU47 GOY47 GFC47 FVG47 FLK47 FBO47 ERS47 EHW47 DYA47 DOE47 DEI47 CUM47 CKQ47 CAU47 BQY47 BHC47 AXG47 ANK47 ADO47 TS47 JW47 T47 WWG47 WMK47 WCO47 VSS47 VIW47 UZA47 UPE47 UFI47 TVM47 TLQ47 TBU47 SRY47 SIC47 RYG47 ROK47 REO47 QUS47 QKW47 QBA47 PRE47 PHI47 OXM47 ONQ47 ODU47 NTY47 NKC47 NAG47 MQK47 MGO47 LWS47 LMW47 LDA47 KTE47 KJI47 JZM47 JPQ47 JFU47 IVY47 IMC47 ICG47 HSK47 HIO47 GYS47 GOW47 GFA47 FVE47 FLI47 FBM47 ERQ47 EHU47 DXY47 DOC47 DEG47 CUK47 CKO47 CAS47 BQW47 BHA47 AXE47 ANI47 ADM47 TQ47 JU47 Y47 AA47 R51 WWI51 WMM51 WCQ51 VSU51 VIY51 UZC51 UPG51 UFK51 TVO51 TLS51 TBW51 SSA51 SIE51 RYI51 ROM51 REQ51 QUU51 QKY51 QBC51 PRG51 PHK51 OXO51 ONS51 ODW51 NUA51 NKE51 NAI51 MQM51 MGQ51 LWU51 LMY51 LDC51 KTG51 KJK51 JZO51 JPS51 JFW51 IWA51 IME51 ICI51 HSM51 HIQ51 GYU51 GOY51 GFC51 FVG51 FLK51 FBO51 ERS51 EHW51 DYA51 DOE51 DEI51 CUM51 CKQ51 CAU51 BQY51 BHC51 AXG51 ANK51 ADO51 TS51 JW51 T51 WWG51 WMK51 WCO51 VSS51 VIW51 UZA51 UPE51 UFI51 TVM51 TLQ51 TBU51 SRY51 SIC51 RYG51 ROK51 REO51 QUS51 QKW51 QBA51 PRE51 PHI51 OXM51 ONQ51 ODU51 NTY51 NKC51 NAG51 MQK51 MGO51 LWS51 LMW51 LDA51 KTE51 KJI51 JZM51 JPQ51 JFU51 IVY51 IMC51 ICG51 HSK51 HIO51 GYS51 GOW51 GFA51 FVE51 FLI51 FBM51 ERQ51 EHU51 DXY51 DOC51 DEG51 CUK51 CKO51 CAS51 BQW51 BHA51 AXE51 ANI51 ADM51 TQ51 JU51 Y51 AA51 R66 WWI66 WMM66 WCQ66 VSU66 VIY66 UZC66 UPG66 UFK66 TVO66 TLS66 TBW66 SSA66 SIE66 RYI66 ROM66 REQ66 QUU66 QKY66 QBC66 PRG66 PHK66 OXO66 ONS66 ODW66 NUA66 NKE66 NAI66 MQM66 MGQ66 LWU66 LMY66 LDC66 KTG66 KJK66 JZO66 JPS66 JFW66 IWA66 IME66 ICI66 HSM66 HIQ66 GYU66 GOY66 GFC66 FVG66 FLK66 FBO66 ERS66 EHW66 DYA66 DOE66 DEI66 CUM66 CKQ66 CAU66 BQY66 BHC66 AXG66 ANK66 ADO66 TS66 JW66 T66 WWG66 WMK66 WCO66 VSS66 VIW66 UZA66 UPE66 UFI66 TVM66 TLQ66 TBU66 SRY66 SIC66 RYG66 ROK66 REO66 QUS66 QKW66 QBA66 PRE66 PHI66 OXM66 ONQ66 ODU66 NTY66 NKC66 NAG66 MQK66 MGO66 LWS66 LMW66 LDA66 KTE66 KJI66 JZM66 JPQ66 JFU66 IVY66 IMC66 ICG66 HSK66 HIO66 GYS66 GOW66 GFA66 FVE66 FLI66 FBM66 ERQ66 EHU66 DXY66 DOC66 DEG66 CUK66 CKO66 CAS66 BQW66 BHA66 AXE66 ANI66 ADM66 TQ66 JU66 Y66 AA66 R70 WWI70 WMM70 WCQ70 VSU70 VIY70 UZC70 UPG70 UFK70 TVO70 TLS70 TBW70 SSA70 SIE70 RYI70 ROM70 REQ70 QUU70 QKY70 QBC70 PRG70 PHK70 OXO70 ONS70 ODW70 NUA70 NKE70 NAI70 MQM70 MGQ70 LWU70 LMY70 LDC70 KTG70 KJK70 JZO70 JPS70 JFW70 IWA70 IME70 ICI70 HSM70 HIQ70 GYU70 GOY70 GFC70 FVG70 FLK70 FBO70 ERS70 EHW70 DYA70 DOE70 DEI70 CUM70 CKQ70 CAU70 BQY70 BHC70 AXG70 ANK70 ADO70 TS70 JW70 T70 WWG70 WMK70 WCO70 VSS70 VIW70 UZA70 UPE70 UFI70 TVM70 TLQ70 TBU70 SRY70 SIC70 RYG70 ROK70 REO70 QUS70 QKW70 QBA70 PRE70 PHI70 OXM70 ONQ70 ODU70 NTY70 NKC70 NAG70 MQK70 MGO70 LWS70 LMW70 LDA70 KTE70 KJI70 JZM70 JPQ70 JFU70 IVY70 IMC70 ICG70 HSK70 HIO70 GYS70 GOW70 GFA70 FVE70 FLI70 FBM70 ERQ70 EHU70 DXY70 DOC70 DEG70 CUK70 CKO70 CAS70 BQW70 BHA70 AXE70 ANI70 ADM70 TQ70 JU70 Y70 AA70"/>
    <dataValidation type="list" allowBlank="1" showInputMessage="1" showErrorMessage="1" errorTitle="Ошибка" error="Выберите значение из списка" sqref="WWB983106 M65602 JP65602 TL65602 ADH65602 AND65602 AWZ65602 BGV65602 BQR65602 CAN65602 CKJ65602 CUF65602 DEB65602 DNX65602 DXT65602 EHP65602 ERL65602 FBH65602 FLD65602 FUZ65602 GEV65602 GOR65602 GYN65602 HIJ65602 HSF65602 ICB65602 ILX65602 IVT65602 JFP65602 JPL65602 JZH65602 KJD65602 KSZ65602 LCV65602 LMR65602 LWN65602 MGJ65602 MQF65602 NAB65602 NJX65602 NTT65602 ODP65602 ONL65602 OXH65602 PHD65602 PQZ65602 QAV65602 QKR65602 QUN65602 REJ65602 ROF65602 RYB65602 SHX65602 SRT65602 TBP65602 TLL65602 TVH65602 UFD65602 UOZ65602 UYV65602 VIR65602 VSN65602 WCJ65602 WMF65602 WWB65602 M131138 JP131138 TL131138 ADH131138 AND131138 AWZ131138 BGV131138 BQR131138 CAN131138 CKJ131138 CUF131138 DEB131138 DNX131138 DXT131138 EHP131138 ERL131138 FBH131138 FLD131138 FUZ131138 GEV131138 GOR131138 GYN131138 HIJ131138 HSF131138 ICB131138 ILX131138 IVT131138 JFP131138 JPL131138 JZH131138 KJD131138 KSZ131138 LCV131138 LMR131138 LWN131138 MGJ131138 MQF131138 NAB131138 NJX131138 NTT131138 ODP131138 ONL131138 OXH131138 PHD131138 PQZ131138 QAV131138 QKR131138 QUN131138 REJ131138 ROF131138 RYB131138 SHX131138 SRT131138 TBP131138 TLL131138 TVH131138 UFD131138 UOZ131138 UYV131138 VIR131138 VSN131138 WCJ131138 WMF131138 WWB131138 M196674 JP196674 TL196674 ADH196674 AND196674 AWZ196674 BGV196674 BQR196674 CAN196674 CKJ196674 CUF196674 DEB196674 DNX196674 DXT196674 EHP196674 ERL196674 FBH196674 FLD196674 FUZ196674 GEV196674 GOR196674 GYN196674 HIJ196674 HSF196674 ICB196674 ILX196674 IVT196674 JFP196674 JPL196674 JZH196674 KJD196674 KSZ196674 LCV196674 LMR196674 LWN196674 MGJ196674 MQF196674 NAB196674 NJX196674 NTT196674 ODP196674 ONL196674 OXH196674 PHD196674 PQZ196674 QAV196674 QKR196674 QUN196674 REJ196674 ROF196674 RYB196674 SHX196674 SRT196674 TBP196674 TLL196674 TVH196674 UFD196674 UOZ196674 UYV196674 VIR196674 VSN196674 WCJ196674 WMF196674 WWB196674 M262210 JP262210 TL262210 ADH262210 AND262210 AWZ262210 BGV262210 BQR262210 CAN262210 CKJ262210 CUF262210 DEB262210 DNX262210 DXT262210 EHP262210 ERL262210 FBH262210 FLD262210 FUZ262210 GEV262210 GOR262210 GYN262210 HIJ262210 HSF262210 ICB262210 ILX262210 IVT262210 JFP262210 JPL262210 JZH262210 KJD262210 KSZ262210 LCV262210 LMR262210 LWN262210 MGJ262210 MQF262210 NAB262210 NJX262210 NTT262210 ODP262210 ONL262210 OXH262210 PHD262210 PQZ262210 QAV262210 QKR262210 QUN262210 REJ262210 ROF262210 RYB262210 SHX262210 SRT262210 TBP262210 TLL262210 TVH262210 UFD262210 UOZ262210 UYV262210 VIR262210 VSN262210 WCJ262210 WMF262210 WWB262210 M327746 JP327746 TL327746 ADH327746 AND327746 AWZ327746 BGV327746 BQR327746 CAN327746 CKJ327746 CUF327746 DEB327746 DNX327746 DXT327746 EHP327746 ERL327746 FBH327746 FLD327746 FUZ327746 GEV327746 GOR327746 GYN327746 HIJ327746 HSF327746 ICB327746 ILX327746 IVT327746 JFP327746 JPL327746 JZH327746 KJD327746 KSZ327746 LCV327746 LMR327746 LWN327746 MGJ327746 MQF327746 NAB327746 NJX327746 NTT327746 ODP327746 ONL327746 OXH327746 PHD327746 PQZ327746 QAV327746 QKR327746 QUN327746 REJ327746 ROF327746 RYB327746 SHX327746 SRT327746 TBP327746 TLL327746 TVH327746 UFD327746 UOZ327746 UYV327746 VIR327746 VSN327746 WCJ327746 WMF327746 WWB327746 M393282 JP393282 TL393282 ADH393282 AND393282 AWZ393282 BGV393282 BQR393282 CAN393282 CKJ393282 CUF393282 DEB393282 DNX393282 DXT393282 EHP393282 ERL393282 FBH393282 FLD393282 FUZ393282 GEV393282 GOR393282 GYN393282 HIJ393282 HSF393282 ICB393282 ILX393282 IVT393282 JFP393282 JPL393282 JZH393282 KJD393282 KSZ393282 LCV393282 LMR393282 LWN393282 MGJ393282 MQF393282 NAB393282 NJX393282 NTT393282 ODP393282 ONL393282 OXH393282 PHD393282 PQZ393282 QAV393282 QKR393282 QUN393282 REJ393282 ROF393282 RYB393282 SHX393282 SRT393282 TBP393282 TLL393282 TVH393282 UFD393282 UOZ393282 UYV393282 VIR393282 VSN393282 WCJ393282 WMF393282 WWB393282 M458818 JP458818 TL458818 ADH458818 AND458818 AWZ458818 BGV458818 BQR458818 CAN458818 CKJ458818 CUF458818 DEB458818 DNX458818 DXT458818 EHP458818 ERL458818 FBH458818 FLD458818 FUZ458818 GEV458818 GOR458818 GYN458818 HIJ458818 HSF458818 ICB458818 ILX458818 IVT458818 JFP458818 JPL458818 JZH458818 KJD458818 KSZ458818 LCV458818 LMR458818 LWN458818 MGJ458818 MQF458818 NAB458818 NJX458818 NTT458818 ODP458818 ONL458818 OXH458818 PHD458818 PQZ458818 QAV458818 QKR458818 QUN458818 REJ458818 ROF458818 RYB458818 SHX458818 SRT458818 TBP458818 TLL458818 TVH458818 UFD458818 UOZ458818 UYV458818 VIR458818 VSN458818 WCJ458818 WMF458818 WWB458818 M524354 JP524354 TL524354 ADH524354 AND524354 AWZ524354 BGV524354 BQR524354 CAN524354 CKJ524354 CUF524354 DEB524354 DNX524354 DXT524354 EHP524354 ERL524354 FBH524354 FLD524354 FUZ524354 GEV524354 GOR524354 GYN524354 HIJ524354 HSF524354 ICB524354 ILX524354 IVT524354 JFP524354 JPL524354 JZH524354 KJD524354 KSZ524354 LCV524354 LMR524354 LWN524354 MGJ524354 MQF524354 NAB524354 NJX524354 NTT524354 ODP524354 ONL524354 OXH524354 PHD524354 PQZ524354 QAV524354 QKR524354 QUN524354 REJ524354 ROF524354 RYB524354 SHX524354 SRT524354 TBP524354 TLL524354 TVH524354 UFD524354 UOZ524354 UYV524354 VIR524354 VSN524354 WCJ524354 WMF524354 WWB524354 M589890 JP589890 TL589890 ADH589890 AND589890 AWZ589890 BGV589890 BQR589890 CAN589890 CKJ589890 CUF589890 DEB589890 DNX589890 DXT589890 EHP589890 ERL589890 FBH589890 FLD589890 FUZ589890 GEV589890 GOR589890 GYN589890 HIJ589890 HSF589890 ICB589890 ILX589890 IVT589890 JFP589890 JPL589890 JZH589890 KJD589890 KSZ589890 LCV589890 LMR589890 LWN589890 MGJ589890 MQF589890 NAB589890 NJX589890 NTT589890 ODP589890 ONL589890 OXH589890 PHD589890 PQZ589890 QAV589890 QKR589890 QUN589890 REJ589890 ROF589890 RYB589890 SHX589890 SRT589890 TBP589890 TLL589890 TVH589890 UFD589890 UOZ589890 UYV589890 VIR589890 VSN589890 WCJ589890 WMF589890 WWB589890 M655426 JP655426 TL655426 ADH655426 AND655426 AWZ655426 BGV655426 BQR655426 CAN655426 CKJ655426 CUF655426 DEB655426 DNX655426 DXT655426 EHP655426 ERL655426 FBH655426 FLD655426 FUZ655426 GEV655426 GOR655426 GYN655426 HIJ655426 HSF655426 ICB655426 ILX655426 IVT655426 JFP655426 JPL655426 JZH655426 KJD655426 KSZ655426 LCV655426 LMR655426 LWN655426 MGJ655426 MQF655426 NAB655426 NJX655426 NTT655426 ODP655426 ONL655426 OXH655426 PHD655426 PQZ655426 QAV655426 QKR655426 QUN655426 REJ655426 ROF655426 RYB655426 SHX655426 SRT655426 TBP655426 TLL655426 TVH655426 UFD655426 UOZ655426 UYV655426 VIR655426 VSN655426 WCJ655426 WMF655426 WWB655426 M720962 JP720962 TL720962 ADH720962 AND720962 AWZ720962 BGV720962 BQR720962 CAN720962 CKJ720962 CUF720962 DEB720962 DNX720962 DXT720962 EHP720962 ERL720962 FBH720962 FLD720962 FUZ720962 GEV720962 GOR720962 GYN720962 HIJ720962 HSF720962 ICB720962 ILX720962 IVT720962 JFP720962 JPL720962 JZH720962 KJD720962 KSZ720962 LCV720962 LMR720962 LWN720962 MGJ720962 MQF720962 NAB720962 NJX720962 NTT720962 ODP720962 ONL720962 OXH720962 PHD720962 PQZ720962 QAV720962 QKR720962 QUN720962 REJ720962 ROF720962 RYB720962 SHX720962 SRT720962 TBP720962 TLL720962 TVH720962 UFD720962 UOZ720962 UYV720962 VIR720962 VSN720962 WCJ720962 WMF720962 WWB720962 M786498 JP786498 TL786498 ADH786498 AND786498 AWZ786498 BGV786498 BQR786498 CAN786498 CKJ786498 CUF786498 DEB786498 DNX786498 DXT786498 EHP786498 ERL786498 FBH786498 FLD786498 FUZ786498 GEV786498 GOR786498 GYN786498 HIJ786498 HSF786498 ICB786498 ILX786498 IVT786498 JFP786498 JPL786498 JZH786498 KJD786498 KSZ786498 LCV786498 LMR786498 LWN786498 MGJ786498 MQF786498 NAB786498 NJX786498 NTT786498 ODP786498 ONL786498 OXH786498 PHD786498 PQZ786498 QAV786498 QKR786498 QUN786498 REJ786498 ROF786498 RYB786498 SHX786498 SRT786498 TBP786498 TLL786498 TVH786498 UFD786498 UOZ786498 UYV786498 VIR786498 VSN786498 WCJ786498 WMF786498 WWB786498 M852034 JP852034 TL852034 ADH852034 AND852034 AWZ852034 BGV852034 BQR852034 CAN852034 CKJ852034 CUF852034 DEB852034 DNX852034 DXT852034 EHP852034 ERL852034 FBH852034 FLD852034 FUZ852034 GEV852034 GOR852034 GYN852034 HIJ852034 HSF852034 ICB852034 ILX852034 IVT852034 JFP852034 JPL852034 JZH852034 KJD852034 KSZ852034 LCV852034 LMR852034 LWN852034 MGJ852034 MQF852034 NAB852034 NJX852034 NTT852034 ODP852034 ONL852034 OXH852034 PHD852034 PQZ852034 QAV852034 QKR852034 QUN852034 REJ852034 ROF852034 RYB852034 SHX852034 SRT852034 TBP852034 TLL852034 TVH852034 UFD852034 UOZ852034 UYV852034 VIR852034 VSN852034 WCJ852034 WMF852034 WWB852034 M917570 JP917570 TL917570 ADH917570 AND917570 AWZ917570 BGV917570 BQR917570 CAN917570 CKJ917570 CUF917570 DEB917570 DNX917570 DXT917570 EHP917570 ERL917570 FBH917570 FLD917570 FUZ917570 GEV917570 GOR917570 GYN917570 HIJ917570 HSF917570 ICB917570 ILX917570 IVT917570 JFP917570 JPL917570 JZH917570 KJD917570 KSZ917570 LCV917570 LMR917570 LWN917570 MGJ917570 MQF917570 NAB917570 NJX917570 NTT917570 ODP917570 ONL917570 OXH917570 PHD917570 PQZ917570 QAV917570 QKR917570 QUN917570 REJ917570 ROF917570 RYB917570 SHX917570 SRT917570 TBP917570 TLL917570 TVH917570 UFD917570 UOZ917570 UYV917570 VIR917570 VSN917570 WCJ917570 WMF917570 WWB917570 M983106 JP983106 TL983106 ADH983106 AND983106 AWZ983106 BGV983106 BQR983106 CAN983106 CKJ983106 CUF983106 DEB983106 DNX983106 DXT983106 EHP983106 ERL983106 FBH983106 FLD983106 FUZ983106 GEV983106 GOR983106 GYN983106 HIJ983106 HSF983106 ICB983106 ILX983106 IVT983106 JFP983106 JPL983106 JZH983106 KJD983106 KSZ983106 LCV983106 LMR983106 LWN983106 MGJ983106 MQF983106 NAB983106 NJX983106 NTT983106 ODP983106 ONL983106 OXH983106 PHD983106 PQZ983106 QAV983106 QKR983106 QUN983106 REJ983106 ROF983106 RYB983106 SHX983106 SRT983106 TBP983106 TLL983106 TVH983106 UFD983106 UOZ983106 UYV983106 VIR983106 VSN983106 WCJ983106 WMF983106 BGV62 BQR62 CAN62 CKJ62 CUF62 DEB62 DNX62 DXT62 EHP62 ERL62 FBH62 FLD62 FUZ62 GEV62 GOR62 GYN62 HIJ62 HSF62 ICB62 ILX62 IVT62 JFP62 JPL62 JZH62 KJD62 KSZ62 LCV62 LMR62 LWN62 MGJ62 MQF62 NAB62 NJX62 NTT62 ODP62 ONL62 OXH62 PHD62 PQZ62 QAV62 QKR62 QUN62 REJ62 ROF62 RYB62 SHX62 SRT62 TBP62 TLL62 TVH62 UFD62 UOZ62 UYV62 VIR62 VSN62 WCJ62 WMF62 WWB62 M62 AWZ62 AND62 ADH62 TL62 JP62 JP43 TL43 ADH43 AND43 AWZ43 M43 WWB43 WMF43 WCJ43 VSN43 VIR43 UYV43 UOZ43 UFD43 TVH43 TLL43 TBP43 SRT43 SHX43 RYB43 ROF43 REJ43 QUN43 QKR43 QAV43 PQZ43 PHD43 OXH43 ONL43 ODP43 NTT43 NJX43 NAB43 MQF43 MGJ43 LWN43 LMR43 LCV43 KSZ43 KJD43 JZH43 JPL43 JFP43 IVT43 ILX43 ICB43 HSF43 HIJ43 GYN43 GOR43 GEV43 FUZ43 FLD43 FBH43 ERL43 EHP43 DXT43 DNX43 DEB43 CUF43 CKJ43 CAN43 BQR43 BGV43 WMF24 WWB24 M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JP47 TL47 ADH47 AND47 AWZ47 M47 WWB47 WMF47 WCJ47 VSN47 VIR47 UYV47 UOZ47 UFD47 TVH47 TLL47 TBP47 SRT47 SHX47 RYB47 ROF47 REJ47 QUN47 QKR47 QAV47 PQZ47 PHD47 OXH47 ONL47 ODP47 NTT47 NJX47 NAB47 MQF47 MGJ47 LWN47 LMR47 LCV47 KSZ47 KJD47 JZH47 JPL47 JFP47 IVT47 ILX47 ICB47 HSF47 HIJ47 GYN47 GOR47 GEV47 FUZ47 FLD47 FBH47 ERL47 EHP47 DXT47 DNX47 DEB47 CUF47 CKJ47 CAN47 BQR47 BGV47 JP51 TL51 ADH51 AND51 AWZ51 M51 WWB51 WMF51 WCJ51 VSN51 VIR51 UYV51 UOZ51 UFD51 TVH51 TLL51 TBP51 SRT51 SHX51 RYB51 ROF51 REJ51 QUN51 QKR51 QAV51 PQZ51 PHD51 OXH51 ONL51 ODP51 NTT51 NJX51 NAB51 MQF51 MGJ51 LWN51 LMR51 LCV51 KSZ51 KJD51 JZH51 JPL51 JFP51 IVT51 ILX51 ICB51 HSF51 HIJ51 GYN51 GOR51 GEV51 FUZ51 FLD51 FBH51 ERL51 EHP51 DXT51 DNX51 DEB51 CUF51 CKJ51 CAN51 BQR51 BGV51 JP66 TL66 ADH66 AND66 AWZ66 M66 WWB66 WMF66 WCJ66 VSN66 VIR66 UYV66 UOZ66 UFD66 TVH66 TLL66 TBP66 SRT66 SHX66 RYB66 ROF66 REJ66 QUN66 QKR66 QAV66 PQZ66 PHD66 OXH66 ONL66 ODP66 NTT66 NJX66 NAB66 MQF66 MGJ66 LWN66 LMR66 LCV66 KSZ66 KJD66 JZH66 JPL66 JFP66 IVT66 ILX66 ICB66 HSF66 HIJ66 GYN66 GOR66 GEV66 FUZ66 FLD66 FBH66 ERL66 EHP66 DXT66 DNX66 DEB66 CUF66 CKJ66 CAN66 BQR66 BGV66 JP70 TL70 ADH70 AND70 AWZ70 M70 WWB70 WMF70 WCJ70 VSN70 VIR70 UYV70 UOZ70 UFD70 TVH70 TLL70 TBP70 SRT70 SHX70 RYB70 ROF70 REJ70 QUN70 QKR70 QAV70 PQZ70 PHD70 OXH70 ONL70 ODP70 NTT70 NJX70 NAB70 MQF70 MGJ70 LWN70 LMR70 LCV70 KSZ70 KJD70 JZH70 JPL70 JFP70 IVT70 ILX70 ICB70 HSF70 HIJ70 GYN70 GOR70 GEV70 FUZ70 FLD70 FBH70 ERL70 EHP70 DXT70 DNX70 DEB70 CUF70 CKJ70 CAN70 BQR70 BGV70">
      <formula1>kind_of_heat_transfer</formula1>
    </dataValidation>
    <dataValidation type="list" allowBlank="1" showInputMessage="1" errorTitle="Ошибка" error="Выберите значение из списка" prompt="Выберите значение из списка" sqref="JR65601:JY65601 TN65601:TU65601 ADJ65601:ADQ65601 ANF65601:ANM65601 AXB65601:AXI65601 BGX65601:BHE65601 BQT65601:BRA65601 CAP65601:CAW65601 CKL65601:CKS65601 CUH65601:CUO65601 DED65601:DEK65601 DNZ65601:DOG65601 DXV65601:DYC65601 EHR65601:EHY65601 ERN65601:ERU65601 FBJ65601:FBQ65601 FLF65601:FLM65601 FVB65601:FVI65601 GEX65601:GFE65601 GOT65601:GPA65601 GYP65601:GYW65601 HIL65601:HIS65601 HSH65601:HSO65601 ICD65601:ICK65601 ILZ65601:IMG65601 IVV65601:IWC65601 JFR65601:JFY65601 JPN65601:JPU65601 JZJ65601:JZQ65601 KJF65601:KJM65601 KTB65601:KTI65601 LCX65601:LDE65601 LMT65601:LNA65601 LWP65601:LWW65601 MGL65601:MGS65601 MQH65601:MQO65601 NAD65601:NAK65601 NJZ65601:NKG65601 NTV65601:NUC65601 ODR65601:ODY65601 ONN65601:ONU65601 OXJ65601:OXQ65601 PHF65601:PHM65601 PRB65601:PRI65601 QAX65601:QBE65601 QKT65601:QLA65601 QUP65601:QUW65601 REL65601:RES65601 ROH65601:ROO65601 RYD65601:RYK65601 SHZ65601:SIG65601 SRV65601:SSC65601 TBR65601:TBY65601 TLN65601:TLU65601 TVJ65601:TVQ65601 UFF65601:UFM65601 UPB65601:UPI65601 UYX65601:UZE65601 VIT65601:VJA65601 VSP65601:VSW65601 WCL65601:WCS65601 WMH65601:WMO65601 WWD65601:WWK65601 JR131137:JY131137 TN131137:TU131137 ADJ131137:ADQ131137 ANF131137:ANM131137 AXB131137:AXI131137 BGX131137:BHE131137 BQT131137:BRA131137 CAP131137:CAW131137 CKL131137:CKS131137 CUH131137:CUO131137 DED131137:DEK131137 DNZ131137:DOG131137 DXV131137:DYC131137 EHR131137:EHY131137 ERN131137:ERU131137 FBJ131137:FBQ131137 FLF131137:FLM131137 FVB131137:FVI131137 GEX131137:GFE131137 GOT131137:GPA131137 GYP131137:GYW131137 HIL131137:HIS131137 HSH131137:HSO131137 ICD131137:ICK131137 ILZ131137:IMG131137 IVV131137:IWC131137 JFR131137:JFY131137 JPN131137:JPU131137 JZJ131137:JZQ131137 KJF131137:KJM131137 KTB131137:KTI131137 LCX131137:LDE131137 LMT131137:LNA131137 LWP131137:LWW131137 MGL131137:MGS131137 MQH131137:MQO131137 NAD131137:NAK131137 NJZ131137:NKG131137 NTV131137:NUC131137 ODR131137:ODY131137 ONN131137:ONU131137 OXJ131137:OXQ131137 PHF131137:PHM131137 PRB131137:PRI131137 QAX131137:QBE131137 QKT131137:QLA131137 QUP131137:QUW131137 REL131137:RES131137 ROH131137:ROO131137 RYD131137:RYK131137 SHZ131137:SIG131137 SRV131137:SSC131137 TBR131137:TBY131137 TLN131137:TLU131137 TVJ131137:TVQ131137 UFF131137:UFM131137 UPB131137:UPI131137 UYX131137:UZE131137 VIT131137:VJA131137 VSP131137:VSW131137 WCL131137:WCS131137 WMH131137:WMO131137 WWD131137:WWK131137 JR196673:JY196673 TN196673:TU196673 ADJ196673:ADQ196673 ANF196673:ANM196673 AXB196673:AXI196673 BGX196673:BHE196673 BQT196673:BRA196673 CAP196673:CAW196673 CKL196673:CKS196673 CUH196673:CUO196673 DED196673:DEK196673 DNZ196673:DOG196673 DXV196673:DYC196673 EHR196673:EHY196673 ERN196673:ERU196673 FBJ196673:FBQ196673 FLF196673:FLM196673 FVB196673:FVI196673 GEX196673:GFE196673 GOT196673:GPA196673 GYP196673:GYW196673 HIL196673:HIS196673 HSH196673:HSO196673 ICD196673:ICK196673 ILZ196673:IMG196673 IVV196673:IWC196673 JFR196673:JFY196673 JPN196673:JPU196673 JZJ196673:JZQ196673 KJF196673:KJM196673 KTB196673:KTI196673 LCX196673:LDE196673 LMT196673:LNA196673 LWP196673:LWW196673 MGL196673:MGS196673 MQH196673:MQO196673 NAD196673:NAK196673 NJZ196673:NKG196673 NTV196673:NUC196673 ODR196673:ODY196673 ONN196673:ONU196673 OXJ196673:OXQ196673 PHF196673:PHM196673 PRB196673:PRI196673 QAX196673:QBE196673 QKT196673:QLA196673 QUP196673:QUW196673 REL196673:RES196673 ROH196673:ROO196673 RYD196673:RYK196673 SHZ196673:SIG196673 SRV196673:SSC196673 TBR196673:TBY196673 TLN196673:TLU196673 TVJ196673:TVQ196673 UFF196673:UFM196673 UPB196673:UPI196673 UYX196673:UZE196673 VIT196673:VJA196673 VSP196673:VSW196673 WCL196673:WCS196673 WMH196673:WMO196673 WWD196673:WWK196673 JR262209:JY262209 TN262209:TU262209 ADJ262209:ADQ262209 ANF262209:ANM262209 AXB262209:AXI262209 BGX262209:BHE262209 BQT262209:BRA262209 CAP262209:CAW262209 CKL262209:CKS262209 CUH262209:CUO262209 DED262209:DEK262209 DNZ262209:DOG262209 DXV262209:DYC262209 EHR262209:EHY262209 ERN262209:ERU262209 FBJ262209:FBQ262209 FLF262209:FLM262209 FVB262209:FVI262209 GEX262209:GFE262209 GOT262209:GPA262209 GYP262209:GYW262209 HIL262209:HIS262209 HSH262209:HSO262209 ICD262209:ICK262209 ILZ262209:IMG262209 IVV262209:IWC262209 JFR262209:JFY262209 JPN262209:JPU262209 JZJ262209:JZQ262209 KJF262209:KJM262209 KTB262209:KTI262209 LCX262209:LDE262209 LMT262209:LNA262209 LWP262209:LWW262209 MGL262209:MGS262209 MQH262209:MQO262209 NAD262209:NAK262209 NJZ262209:NKG262209 NTV262209:NUC262209 ODR262209:ODY262209 ONN262209:ONU262209 OXJ262209:OXQ262209 PHF262209:PHM262209 PRB262209:PRI262209 QAX262209:QBE262209 QKT262209:QLA262209 QUP262209:QUW262209 REL262209:RES262209 ROH262209:ROO262209 RYD262209:RYK262209 SHZ262209:SIG262209 SRV262209:SSC262209 TBR262209:TBY262209 TLN262209:TLU262209 TVJ262209:TVQ262209 UFF262209:UFM262209 UPB262209:UPI262209 UYX262209:UZE262209 VIT262209:VJA262209 VSP262209:VSW262209 WCL262209:WCS262209 WMH262209:WMO262209 WWD262209:WWK262209 JR327745:JY327745 TN327745:TU327745 ADJ327745:ADQ327745 ANF327745:ANM327745 AXB327745:AXI327745 BGX327745:BHE327745 BQT327745:BRA327745 CAP327745:CAW327745 CKL327745:CKS327745 CUH327745:CUO327745 DED327745:DEK327745 DNZ327745:DOG327745 DXV327745:DYC327745 EHR327745:EHY327745 ERN327745:ERU327745 FBJ327745:FBQ327745 FLF327745:FLM327745 FVB327745:FVI327745 GEX327745:GFE327745 GOT327745:GPA327745 GYP327745:GYW327745 HIL327745:HIS327745 HSH327745:HSO327745 ICD327745:ICK327745 ILZ327745:IMG327745 IVV327745:IWC327745 JFR327745:JFY327745 JPN327745:JPU327745 JZJ327745:JZQ327745 KJF327745:KJM327745 KTB327745:KTI327745 LCX327745:LDE327745 LMT327745:LNA327745 LWP327745:LWW327745 MGL327745:MGS327745 MQH327745:MQO327745 NAD327745:NAK327745 NJZ327745:NKG327745 NTV327745:NUC327745 ODR327745:ODY327745 ONN327745:ONU327745 OXJ327745:OXQ327745 PHF327745:PHM327745 PRB327745:PRI327745 QAX327745:QBE327745 QKT327745:QLA327745 QUP327745:QUW327745 REL327745:RES327745 ROH327745:ROO327745 RYD327745:RYK327745 SHZ327745:SIG327745 SRV327745:SSC327745 TBR327745:TBY327745 TLN327745:TLU327745 TVJ327745:TVQ327745 UFF327745:UFM327745 UPB327745:UPI327745 UYX327745:UZE327745 VIT327745:VJA327745 VSP327745:VSW327745 WCL327745:WCS327745 WMH327745:WMO327745 WWD327745:WWK327745 JR393281:JY393281 TN393281:TU393281 ADJ393281:ADQ393281 ANF393281:ANM393281 AXB393281:AXI393281 BGX393281:BHE393281 BQT393281:BRA393281 CAP393281:CAW393281 CKL393281:CKS393281 CUH393281:CUO393281 DED393281:DEK393281 DNZ393281:DOG393281 DXV393281:DYC393281 EHR393281:EHY393281 ERN393281:ERU393281 FBJ393281:FBQ393281 FLF393281:FLM393281 FVB393281:FVI393281 GEX393281:GFE393281 GOT393281:GPA393281 GYP393281:GYW393281 HIL393281:HIS393281 HSH393281:HSO393281 ICD393281:ICK393281 ILZ393281:IMG393281 IVV393281:IWC393281 JFR393281:JFY393281 JPN393281:JPU393281 JZJ393281:JZQ393281 KJF393281:KJM393281 KTB393281:KTI393281 LCX393281:LDE393281 LMT393281:LNA393281 LWP393281:LWW393281 MGL393281:MGS393281 MQH393281:MQO393281 NAD393281:NAK393281 NJZ393281:NKG393281 NTV393281:NUC393281 ODR393281:ODY393281 ONN393281:ONU393281 OXJ393281:OXQ393281 PHF393281:PHM393281 PRB393281:PRI393281 QAX393281:QBE393281 QKT393281:QLA393281 QUP393281:QUW393281 REL393281:RES393281 ROH393281:ROO393281 RYD393281:RYK393281 SHZ393281:SIG393281 SRV393281:SSC393281 TBR393281:TBY393281 TLN393281:TLU393281 TVJ393281:TVQ393281 UFF393281:UFM393281 UPB393281:UPI393281 UYX393281:UZE393281 VIT393281:VJA393281 VSP393281:VSW393281 WCL393281:WCS393281 WMH393281:WMO393281 WWD393281:WWK393281 JR458817:JY458817 TN458817:TU458817 ADJ458817:ADQ458817 ANF458817:ANM458817 AXB458817:AXI458817 BGX458817:BHE458817 BQT458817:BRA458817 CAP458817:CAW458817 CKL458817:CKS458817 CUH458817:CUO458817 DED458817:DEK458817 DNZ458817:DOG458817 DXV458817:DYC458817 EHR458817:EHY458817 ERN458817:ERU458817 FBJ458817:FBQ458817 FLF458817:FLM458817 FVB458817:FVI458817 GEX458817:GFE458817 GOT458817:GPA458817 GYP458817:GYW458817 HIL458817:HIS458817 HSH458817:HSO458817 ICD458817:ICK458817 ILZ458817:IMG458817 IVV458817:IWC458817 JFR458817:JFY458817 JPN458817:JPU458817 JZJ458817:JZQ458817 KJF458817:KJM458817 KTB458817:KTI458817 LCX458817:LDE458817 LMT458817:LNA458817 LWP458817:LWW458817 MGL458817:MGS458817 MQH458817:MQO458817 NAD458817:NAK458817 NJZ458817:NKG458817 NTV458817:NUC458817 ODR458817:ODY458817 ONN458817:ONU458817 OXJ458817:OXQ458817 PHF458817:PHM458817 PRB458817:PRI458817 QAX458817:QBE458817 QKT458817:QLA458817 QUP458817:QUW458817 REL458817:RES458817 ROH458817:ROO458817 RYD458817:RYK458817 SHZ458817:SIG458817 SRV458817:SSC458817 TBR458817:TBY458817 TLN458817:TLU458817 TVJ458817:TVQ458817 UFF458817:UFM458817 UPB458817:UPI458817 UYX458817:UZE458817 VIT458817:VJA458817 VSP458817:VSW458817 WCL458817:WCS458817 WMH458817:WMO458817 WWD458817:WWK458817 JR524353:JY524353 TN524353:TU524353 ADJ524353:ADQ524353 ANF524353:ANM524353 AXB524353:AXI524353 BGX524353:BHE524353 BQT524353:BRA524353 CAP524353:CAW524353 CKL524353:CKS524353 CUH524353:CUO524353 DED524353:DEK524353 DNZ524353:DOG524353 DXV524353:DYC524353 EHR524353:EHY524353 ERN524353:ERU524353 FBJ524353:FBQ524353 FLF524353:FLM524353 FVB524353:FVI524353 GEX524353:GFE524353 GOT524353:GPA524353 GYP524353:GYW524353 HIL524353:HIS524353 HSH524353:HSO524353 ICD524353:ICK524353 ILZ524353:IMG524353 IVV524353:IWC524353 JFR524353:JFY524353 JPN524353:JPU524353 JZJ524353:JZQ524353 KJF524353:KJM524353 KTB524353:KTI524353 LCX524353:LDE524353 LMT524353:LNA524353 LWP524353:LWW524353 MGL524353:MGS524353 MQH524353:MQO524353 NAD524353:NAK524353 NJZ524353:NKG524353 NTV524353:NUC524353 ODR524353:ODY524353 ONN524353:ONU524353 OXJ524353:OXQ524353 PHF524353:PHM524353 PRB524353:PRI524353 QAX524353:QBE524353 QKT524353:QLA524353 QUP524353:QUW524353 REL524353:RES524353 ROH524353:ROO524353 RYD524353:RYK524353 SHZ524353:SIG524353 SRV524353:SSC524353 TBR524353:TBY524353 TLN524353:TLU524353 TVJ524353:TVQ524353 UFF524353:UFM524353 UPB524353:UPI524353 UYX524353:UZE524353 VIT524353:VJA524353 VSP524353:VSW524353 WCL524353:WCS524353 WMH524353:WMO524353 WWD524353:WWK524353 JR589889:JY589889 TN589889:TU589889 ADJ589889:ADQ589889 ANF589889:ANM589889 AXB589889:AXI589889 BGX589889:BHE589889 BQT589889:BRA589889 CAP589889:CAW589889 CKL589889:CKS589889 CUH589889:CUO589889 DED589889:DEK589889 DNZ589889:DOG589889 DXV589889:DYC589889 EHR589889:EHY589889 ERN589889:ERU589889 FBJ589889:FBQ589889 FLF589889:FLM589889 FVB589889:FVI589889 GEX589889:GFE589889 GOT589889:GPA589889 GYP589889:GYW589889 HIL589889:HIS589889 HSH589889:HSO589889 ICD589889:ICK589889 ILZ589889:IMG589889 IVV589889:IWC589889 JFR589889:JFY589889 JPN589889:JPU589889 JZJ589889:JZQ589889 KJF589889:KJM589889 KTB589889:KTI589889 LCX589889:LDE589889 LMT589889:LNA589889 LWP589889:LWW589889 MGL589889:MGS589889 MQH589889:MQO589889 NAD589889:NAK589889 NJZ589889:NKG589889 NTV589889:NUC589889 ODR589889:ODY589889 ONN589889:ONU589889 OXJ589889:OXQ589889 PHF589889:PHM589889 PRB589889:PRI589889 QAX589889:QBE589889 QKT589889:QLA589889 QUP589889:QUW589889 REL589889:RES589889 ROH589889:ROO589889 RYD589889:RYK589889 SHZ589889:SIG589889 SRV589889:SSC589889 TBR589889:TBY589889 TLN589889:TLU589889 TVJ589889:TVQ589889 UFF589889:UFM589889 UPB589889:UPI589889 UYX589889:UZE589889 VIT589889:VJA589889 VSP589889:VSW589889 WCL589889:WCS589889 WMH589889:WMO589889 WWD589889:WWK589889 JR655425:JY655425 TN655425:TU655425 ADJ655425:ADQ655425 ANF655425:ANM655425 AXB655425:AXI655425 BGX655425:BHE655425 BQT655425:BRA655425 CAP655425:CAW655425 CKL655425:CKS655425 CUH655425:CUO655425 DED655425:DEK655425 DNZ655425:DOG655425 DXV655425:DYC655425 EHR655425:EHY655425 ERN655425:ERU655425 FBJ655425:FBQ655425 FLF655425:FLM655425 FVB655425:FVI655425 GEX655425:GFE655425 GOT655425:GPA655425 GYP655425:GYW655425 HIL655425:HIS655425 HSH655425:HSO655425 ICD655425:ICK655425 ILZ655425:IMG655425 IVV655425:IWC655425 JFR655425:JFY655425 JPN655425:JPU655425 JZJ655425:JZQ655425 KJF655425:KJM655425 KTB655425:KTI655425 LCX655425:LDE655425 LMT655425:LNA655425 LWP655425:LWW655425 MGL655425:MGS655425 MQH655425:MQO655425 NAD655425:NAK655425 NJZ655425:NKG655425 NTV655425:NUC655425 ODR655425:ODY655425 ONN655425:ONU655425 OXJ655425:OXQ655425 PHF655425:PHM655425 PRB655425:PRI655425 QAX655425:QBE655425 QKT655425:QLA655425 QUP655425:QUW655425 REL655425:RES655425 ROH655425:ROO655425 RYD655425:RYK655425 SHZ655425:SIG655425 SRV655425:SSC655425 TBR655425:TBY655425 TLN655425:TLU655425 TVJ655425:TVQ655425 UFF655425:UFM655425 UPB655425:UPI655425 UYX655425:UZE655425 VIT655425:VJA655425 VSP655425:VSW655425 WCL655425:WCS655425 WMH655425:WMO655425 WWD655425:WWK655425 JR720961:JY720961 TN720961:TU720961 ADJ720961:ADQ720961 ANF720961:ANM720961 AXB720961:AXI720961 BGX720961:BHE720961 BQT720961:BRA720961 CAP720961:CAW720961 CKL720961:CKS720961 CUH720961:CUO720961 DED720961:DEK720961 DNZ720961:DOG720961 DXV720961:DYC720961 EHR720961:EHY720961 ERN720961:ERU720961 FBJ720961:FBQ720961 FLF720961:FLM720961 FVB720961:FVI720961 GEX720961:GFE720961 GOT720961:GPA720961 GYP720961:GYW720961 HIL720961:HIS720961 HSH720961:HSO720961 ICD720961:ICK720961 ILZ720961:IMG720961 IVV720961:IWC720961 JFR720961:JFY720961 JPN720961:JPU720961 JZJ720961:JZQ720961 KJF720961:KJM720961 KTB720961:KTI720961 LCX720961:LDE720961 LMT720961:LNA720961 LWP720961:LWW720961 MGL720961:MGS720961 MQH720961:MQO720961 NAD720961:NAK720961 NJZ720961:NKG720961 NTV720961:NUC720961 ODR720961:ODY720961 ONN720961:ONU720961 OXJ720961:OXQ720961 PHF720961:PHM720961 PRB720961:PRI720961 QAX720961:QBE720961 QKT720961:QLA720961 QUP720961:QUW720961 REL720961:RES720961 ROH720961:ROO720961 RYD720961:RYK720961 SHZ720961:SIG720961 SRV720961:SSC720961 TBR720961:TBY720961 TLN720961:TLU720961 TVJ720961:TVQ720961 UFF720961:UFM720961 UPB720961:UPI720961 UYX720961:UZE720961 VIT720961:VJA720961 VSP720961:VSW720961 WCL720961:WCS720961 WMH720961:WMO720961 WWD720961:WWK720961 JR786497:JY786497 TN786497:TU786497 ADJ786497:ADQ786497 ANF786497:ANM786497 AXB786497:AXI786497 BGX786497:BHE786497 BQT786497:BRA786497 CAP786497:CAW786497 CKL786497:CKS786497 CUH786497:CUO786497 DED786497:DEK786497 DNZ786497:DOG786497 DXV786497:DYC786497 EHR786497:EHY786497 ERN786497:ERU786497 FBJ786497:FBQ786497 FLF786497:FLM786497 FVB786497:FVI786497 GEX786497:GFE786497 GOT786497:GPA786497 GYP786497:GYW786497 HIL786497:HIS786497 HSH786497:HSO786497 ICD786497:ICK786497 ILZ786497:IMG786497 IVV786497:IWC786497 JFR786497:JFY786497 JPN786497:JPU786497 JZJ786497:JZQ786497 KJF786497:KJM786497 KTB786497:KTI786497 LCX786497:LDE786497 LMT786497:LNA786497 LWP786497:LWW786497 MGL786497:MGS786497 MQH786497:MQO786497 NAD786497:NAK786497 NJZ786497:NKG786497 NTV786497:NUC786497 ODR786497:ODY786497 ONN786497:ONU786497 OXJ786497:OXQ786497 PHF786497:PHM786497 PRB786497:PRI786497 QAX786497:QBE786497 QKT786497:QLA786497 QUP786497:QUW786497 REL786497:RES786497 ROH786497:ROO786497 RYD786497:RYK786497 SHZ786497:SIG786497 SRV786497:SSC786497 TBR786497:TBY786497 TLN786497:TLU786497 TVJ786497:TVQ786497 UFF786497:UFM786497 UPB786497:UPI786497 UYX786497:UZE786497 VIT786497:VJA786497 VSP786497:VSW786497 WCL786497:WCS786497 WMH786497:WMO786497 WWD786497:WWK786497 JR852033:JY852033 TN852033:TU852033 ADJ852033:ADQ852033 ANF852033:ANM852033 AXB852033:AXI852033 BGX852033:BHE852033 BQT852033:BRA852033 CAP852033:CAW852033 CKL852033:CKS852033 CUH852033:CUO852033 DED852033:DEK852033 DNZ852033:DOG852033 DXV852033:DYC852033 EHR852033:EHY852033 ERN852033:ERU852033 FBJ852033:FBQ852033 FLF852033:FLM852033 FVB852033:FVI852033 GEX852033:GFE852033 GOT852033:GPA852033 GYP852033:GYW852033 HIL852033:HIS852033 HSH852033:HSO852033 ICD852033:ICK852033 ILZ852033:IMG852033 IVV852033:IWC852033 JFR852033:JFY852033 JPN852033:JPU852033 JZJ852033:JZQ852033 KJF852033:KJM852033 KTB852033:KTI852033 LCX852033:LDE852033 LMT852033:LNA852033 LWP852033:LWW852033 MGL852033:MGS852033 MQH852033:MQO852033 NAD852033:NAK852033 NJZ852033:NKG852033 NTV852033:NUC852033 ODR852033:ODY852033 ONN852033:ONU852033 OXJ852033:OXQ852033 PHF852033:PHM852033 PRB852033:PRI852033 QAX852033:QBE852033 QKT852033:QLA852033 QUP852033:QUW852033 REL852033:RES852033 ROH852033:ROO852033 RYD852033:RYK852033 SHZ852033:SIG852033 SRV852033:SSC852033 TBR852033:TBY852033 TLN852033:TLU852033 TVJ852033:TVQ852033 UFF852033:UFM852033 UPB852033:UPI852033 UYX852033:UZE852033 VIT852033:VJA852033 VSP852033:VSW852033 WCL852033:WCS852033 WMH852033:WMO852033 WWD852033:WWK852033 JR917569:JY917569 TN917569:TU917569 ADJ917569:ADQ917569 ANF917569:ANM917569 AXB917569:AXI917569 BGX917569:BHE917569 BQT917569:BRA917569 CAP917569:CAW917569 CKL917569:CKS917569 CUH917569:CUO917569 DED917569:DEK917569 DNZ917569:DOG917569 DXV917569:DYC917569 EHR917569:EHY917569 ERN917569:ERU917569 FBJ917569:FBQ917569 FLF917569:FLM917569 FVB917569:FVI917569 GEX917569:GFE917569 GOT917569:GPA917569 GYP917569:GYW917569 HIL917569:HIS917569 HSH917569:HSO917569 ICD917569:ICK917569 ILZ917569:IMG917569 IVV917569:IWC917569 JFR917569:JFY917569 JPN917569:JPU917569 JZJ917569:JZQ917569 KJF917569:KJM917569 KTB917569:KTI917569 LCX917569:LDE917569 LMT917569:LNA917569 LWP917569:LWW917569 MGL917569:MGS917569 MQH917569:MQO917569 NAD917569:NAK917569 NJZ917569:NKG917569 NTV917569:NUC917569 ODR917569:ODY917569 ONN917569:ONU917569 OXJ917569:OXQ917569 PHF917569:PHM917569 PRB917569:PRI917569 QAX917569:QBE917569 QKT917569:QLA917569 QUP917569:QUW917569 REL917569:RES917569 ROH917569:ROO917569 RYD917569:RYK917569 SHZ917569:SIG917569 SRV917569:SSC917569 TBR917569:TBY917569 TLN917569:TLU917569 TVJ917569:TVQ917569 UFF917569:UFM917569 UPB917569:UPI917569 UYX917569:UZE917569 VIT917569:VJA917569 VSP917569:VSW917569 WCL917569:WCS917569 WMH917569:WMO917569 WWD917569:WWK917569 WWD983105:WWK983105 JR983105:JY983105 TN983105:TU983105 ADJ983105:ADQ983105 ANF983105:ANM983105 AXB983105:AXI983105 BGX983105:BHE983105 BQT983105:BRA983105 CAP983105:CAW983105 CKL983105:CKS983105 CUH983105:CUO983105 DED983105:DEK983105 DNZ983105:DOG983105 DXV983105:DYC983105 EHR983105:EHY983105 ERN983105:ERU983105 FBJ983105:FBQ983105 FLF983105:FLM983105 FVB983105:FVI983105 GEX983105:GFE983105 GOT983105:GPA983105 GYP983105:GYW983105 HIL983105:HIS983105 HSH983105:HSO983105 ICD983105:ICK983105 ILZ983105:IMG983105 IVV983105:IWC983105 JFR983105:JFY983105 JPN983105:JPU983105 JZJ983105:JZQ983105 KJF983105:KJM983105 KTB983105:KTI983105 LCX983105:LDE983105 LMT983105:LNA983105 LWP983105:LWW983105 MGL983105:MGS983105 MQH983105:MQO983105 NAD983105:NAK983105 NJZ983105:NKG983105 NTV983105:NUC983105 ODR983105:ODY983105 ONN983105:ONU983105 OXJ983105:OXQ983105 PHF983105:PHM983105 PRB983105:PRI983105 QAX983105:QBE983105 QKT983105:QLA983105 QUP983105:QUW983105 REL983105:RES983105 ROH983105:ROO983105 RYD983105:RYK983105 SHZ983105:SIG983105 SRV983105:SSC983105 TBR983105:TBY983105 TLN983105:TLU983105 TVJ983105:TVQ983105 UFF983105:UFM983105 UPB983105:UPI983105 UYX983105:UZE983105 VIT983105:VJA983105 VSP983105:VSW983105 WCL983105:WCS983105 WMH983105:WMO983105 JR23:JY23 TVJ61:TVQ61 TLN61:TLU61 TBR61:TBY61 SRV61:SSC61 SHZ61:SIG61 RYD61:RYK61 ROH61:ROO61 REL61:RES61 QUP61:QUW61 QKT61:QLA61 QAX61:QBE61 PRB61:PRI61 PHF61:PHM61 OXJ61:OXQ61 ONN61:ONU61 ODR61:ODY61 NTV61:NUC61 NJZ61:NKG61 NAD61:NAK61 MQH61:MQO61 MGL61:MGS61 LWP61:LWW61 LMT61:LNA61 LCX61:LDE61 KTB61:KTI61 KJF61:KJM61 JZJ61:JZQ61 JPN61:JPU61 JFR61:JFY61 IVV61:IWC61 ILZ61:IMG61 ICD61:ICK61 HSH61:HSO61 HIL61:HIS61 GYP61:GYW61 GOT61:GPA61 GEX61:GFE61 FVB61:FVI61 FLF61:FLM61 FBJ61:FBQ61 ERN61:ERU61 EHR61:EHY61 DXV61:DYC61 DNZ61:DOG61 DED61:DEK61 CUH61:CUO61 CKL61:CKS61 CAP61:CAW61 BQT61:BRA61 BGX61:BHE61 AXB61:AXI61 ANF61:ANM61 ADJ61:ADQ61 TN61:TU61 JR61:JY61 UPB61:UPI61 WMH61:WMO61 WWD61:WWK61 UFF61:UFM61 VIT61:VJA61 UYX61:UZE61 VSP61:VSW61 WCL61:WCS61 WCL42:WCS42 VSP42:VSW42 UYX42:UZE42 VIT42:VJA42 UFF42:UFM42 WWD42:WWK42 WMH42:WMO42 UPB42:UPI42 JR42:JY42 TN42:TU42 ADJ42:ADQ42 ANF42:ANM42 AXB42:AXI42 BGX42:BHE42 BQT42:BRA42 CAP42:CAW42 CKL42:CKS42 CUH42:CUO42 DED42:DEK42 DNZ42:DOG42 DXV42:DYC42 EHR42:EHY42 ERN42:ERU42 FBJ42:FBQ42 FLF42:FLM42 FVB42:FVI42 GEX42:GFE42 GOT42:GPA42 GYP42:GYW42 HIL42:HIS42 HSH42:HSO42 ICD42:ICK42 ILZ42:IMG42 IVV42:IWC42 JFR42:JFY42 JPN42:JPU42 JZJ42:JZQ42 KJF42:KJM42 KTB42:KTI42 LCX42:LDE42 LMT42:LNA42 LWP42:LWW42 MGL42:MGS42 MQH42:MQO42 NAD42:NAK42 NJZ42:NKG42 NTV42:NUC42 ODR42:ODY42 ONN42:ONU42 OXJ42:OXQ42 PHF42:PHM42 PRB42:PRI42 QAX42:QBE42 QKT42:QLA42 QUP42:QUW42 REL42:RES42 ROH42:ROO42 RYD42:RYK42 SHZ42:SIG42 SRV42:SSC42 TBR42:TBY42 TLN42:TLU42 TVJ42:TVQ42 WWD23:WWK23 WMH23:WMO23 WCL23:WCS23 VSP23:VSW23 VIT23:VJA23 UYX23:UZE23 UPB23:UPI23 UFF23:UFM23 TVJ23:TVQ23 TLN23:TLU23 TBR23:TBY23 SRV23:SSC23 SHZ23:SIG23 RYD23:RYK23 ROH23:ROO23 REL23:RES23 QUP23:QUW23 QKT23:QLA23 QAX23:QBE23 PRB23:PRI23 PHF23:PHM23 OXJ23:OXQ23 ONN23:ONU23 ODR23:ODY23 NTV23:NUC23 NJZ23:NKG23 NAD23:NAK23 MQH23:MQO23 MGL23:MGS23 LWP23:LWW23 LMT23:LNA23 LCX23:LDE23 KTB23:KTI23 KJF23:KJM23 JZJ23:JZQ23 JPN23:JPU23 JFR23:JFY23 IVV23:IWC23 ILZ23:IMG23 ICD23:ICK23 HSH23:HSO23 HIL23:HIS23 GYP23:GYW23 GOT23:GPA23 GEX23:GFE23 FVB23:FVI23 FLF23:FLM23 FBJ23:FBQ23 ERN23:ERU23 EHR23:EHY23 DXV23:DYC23 DNZ23:DOG23 DED23:DEK23 CUH23:CUO23 CKL23:CKS23 CAP23:CAW23 BQT23:BRA23 BGX23:BHE23 AXB23:AXI23 ANF23:ANM23 ADJ23:ADQ23 TN23:TU23 O917569:AC917569 O852033:AC852033 O786497:AC786497 O720961:AC720961 O655425:AC655425 O589889:AC589889 O524353:AC524353 O458817:AC458817 O393281:AC393281 O327745:AC327745 O262209:AC262209 O196673:AC196673 O131137:AC131137 O65601:AC65601 O983105:AC983105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WCL46:WCS46 VSP46:VSW46 UYX46:UZE46 VIT46:VJA46 UFF46:UFM46 WWD46:WWK46 WMH46:WMO46 UPB46:UPI46 JR46:JY46 TN46:TU46 ADJ46:ADQ46 ANF46:ANM46 AXB46:AXI46 BGX46:BHE46 BQT46:BRA46 CAP46:CAW46 CKL46:CKS46 CUH46:CUO46 DED46:DEK46 DNZ46:DOG46 DXV46:DYC46 EHR46:EHY46 ERN46:ERU46 FBJ46:FBQ46 FLF46:FLM46 FVB46:FVI46 GEX46:GFE46 GOT46:GPA46 GYP46:GYW46 HIL46:HIS46 HSH46:HSO46 ICD46:ICK46 ILZ46:IMG46 IVV46:IWC46 JFR46:JFY46 JPN46:JPU46 JZJ46:JZQ46 KJF46:KJM46 KTB46:KTI46 LCX46:LDE46 LMT46:LNA46 LWP46:LWW46 MGL46:MGS46 MQH46:MQO46 NAD46:NAK46 NJZ46:NKG46 NTV46:NUC46 ODR46:ODY46 ONN46:ONU46 OXJ46:OXQ46 PHF46:PHM46 PRB46:PRI46 QAX46:QBE46 QKT46:QLA46 QUP46:QUW46 REL46:RES46 ROH46:ROO46 RYD46:RYK46 SHZ46:SIG46 SRV46:SSC46 TBR46:TBY46 TLN46:TLU46 TVJ46:TVQ46 WCL50:WCS50 VSP50:VSW50 UYX50:UZE50 VIT50:VJA50 UFF50:UFM50 WWD50:WWK50 WMH50:WMO50 UPB50:UPI50 JR50:JY50 TN50:TU50 ADJ50:ADQ50 ANF50:ANM50 AXB50:AXI50 BGX50:BHE50 BQT50:BRA50 CAP50:CAW50 CKL50:CKS50 CUH50:CUO50 DED50:DEK50 DNZ50:DOG50 DXV50:DYC50 EHR50:EHY50 ERN50:ERU50 FBJ50:FBQ50 FLF50:FLM50 FVB50:FVI50 GEX50:GFE50 GOT50:GPA50 GYP50:GYW50 HIL50:HIS50 HSH50:HSO50 ICD50:ICK50 ILZ50:IMG50 IVV50:IWC50 JFR50:JFY50 JPN50:JPU50 JZJ50:JZQ50 KJF50:KJM50 KTB50:KTI50 LCX50:LDE50 LMT50:LNA50 LWP50:LWW50 MGL50:MGS50 MQH50:MQO50 NAD50:NAK50 NJZ50:NKG50 NTV50:NUC50 ODR50:ODY50 ONN50:ONU50 OXJ50:OXQ50 PHF50:PHM50 PRB50:PRI50 QAX50:QBE50 QKT50:QLA50 QUP50:QUW50 REL50:RES50 ROH50:ROO50 RYD50:RYK50 SHZ50:SIG50 SRV50:SSC50 TBR50:TBY50 TLN50:TLU50 TVJ50:TVQ50 WCL65:WCS65 VSP65:VSW65 UYX65:UZE65 VIT65:VJA65 UFF65:UFM65 WWD65:WWK65 WMH65:WMO65 UPB65:UPI65 JR65:JY65 TN65:TU65 ADJ65:ADQ65 ANF65:ANM65 AXB65:AXI65 BGX65:BHE65 BQT65:BRA65 CAP65:CAW65 CKL65:CKS65 CUH65:CUO65 DED65:DEK65 DNZ65:DOG65 DXV65:DYC65 EHR65:EHY65 ERN65:ERU65 FBJ65:FBQ65 FLF65:FLM65 FVB65:FVI65 GEX65:GFE65 GOT65:GPA65 GYP65:GYW65 HIL65:HIS65 HSH65:HSO65 ICD65:ICK65 ILZ65:IMG65 IVV65:IWC65 JFR65:JFY65 JPN65:JPU65 JZJ65:JZQ65 KJF65:KJM65 KTB65:KTI65 LCX65:LDE65 LMT65:LNA65 LWP65:LWW65 MGL65:MGS65 MQH65:MQO65 NAD65:NAK65 NJZ65:NKG65 NTV65:NUC65 ODR65:ODY65 ONN65:ONU65 OXJ65:OXQ65 PHF65:PHM65 PRB65:PRI65 QAX65:QBE65 QKT65:QLA65 QUP65:QUW65 REL65:RES65 ROH65:ROO65 RYD65:RYK65 SHZ65:SIG65 SRV65:SSC65 TBR65:TBY65 TLN65:TLU65 TVJ65:TVQ65 WCL69:WCS69 VSP69:VSW69 UYX69:UZE69 VIT69:VJA69 UFF69:UFM69 WWD69:WWK69 WMH69:WMO69 UPB69:UPI69 JR69:JY69 TN69:TU69 ADJ69:ADQ69 ANF69:ANM69 AXB69:AXI69 BGX69:BHE69 BQT69:BRA69 CAP69:CAW69 CKL69:CKS69 CUH69:CUO69 DED69:DEK69 DNZ69:DOG69 DXV69:DYC69 EHR69:EHY69 ERN69:ERU69 FBJ69:FBQ69 FLF69:FLM69 FVB69:FVI69 GEX69:GFE69 GOT69:GPA69 GYP69:GYW69 HIL69:HIS69 HSH69:HSO69 ICD69:ICK69 ILZ69:IMG69 IVV69:IWC69 JFR69:JFY69 JPN69:JPU69 JZJ69:JZQ69 KJF69:KJM69 KTB69:KTI69 LCX69:LDE69 LMT69:LNA69 LWP69:LWW69 MGL69:MGS69 MQH69:MQO69 NAD69:NAK69 NJZ69:NKG69 NTV69:NUC69 ODR69:ODY69 ONN69:ONU69 OXJ69:OXQ69 PHF69:PHM69 PRB69:PRI69 QAX69:QBE69 QKT69:QLA69 QUP69:QUW69 REL69:RES69 ROH69:ROO69 RYD69:RYK69 SHZ69:SIG69 SRV69:SSC69 TBR69:TBY69 TLN69:TLU69 TVJ69:TVQ69">
      <formula1>kind_of_cons</formula1>
    </dataValidation>
    <dataValidation type="textLength" operator="lessThanOrEqual" allowBlank="1" showInputMessage="1" showErrorMessage="1" errorTitle="Ошибка" error="Допускается ввод не более 900 символов!" sqref="WWL983100:WWL983107 WMP983100:WMP983107 AD65596:AD65603 JZ65596:JZ65603 TV65596:TV65603 ADR65596:ADR65603 ANN65596:ANN65603 AXJ65596:AXJ65603 BHF65596:BHF65603 BRB65596:BRB65603 CAX65596:CAX65603 CKT65596:CKT65603 CUP65596:CUP65603 DEL65596:DEL65603 DOH65596:DOH65603 DYD65596:DYD65603 EHZ65596:EHZ65603 ERV65596:ERV65603 FBR65596:FBR65603 FLN65596:FLN65603 FVJ65596:FVJ65603 GFF65596:GFF65603 GPB65596:GPB65603 GYX65596:GYX65603 HIT65596:HIT65603 HSP65596:HSP65603 ICL65596:ICL65603 IMH65596:IMH65603 IWD65596:IWD65603 JFZ65596:JFZ65603 JPV65596:JPV65603 JZR65596:JZR65603 KJN65596:KJN65603 KTJ65596:KTJ65603 LDF65596:LDF65603 LNB65596:LNB65603 LWX65596:LWX65603 MGT65596:MGT65603 MQP65596:MQP65603 NAL65596:NAL65603 NKH65596:NKH65603 NUD65596:NUD65603 ODZ65596:ODZ65603 ONV65596:ONV65603 OXR65596:OXR65603 PHN65596:PHN65603 PRJ65596:PRJ65603 QBF65596:QBF65603 QLB65596:QLB65603 QUX65596:QUX65603 RET65596:RET65603 ROP65596:ROP65603 RYL65596:RYL65603 SIH65596:SIH65603 SSD65596:SSD65603 TBZ65596:TBZ65603 TLV65596:TLV65603 TVR65596:TVR65603 UFN65596:UFN65603 UPJ65596:UPJ65603 UZF65596:UZF65603 VJB65596:VJB65603 VSX65596:VSX65603 WCT65596:WCT65603 WMP65596:WMP65603 WWL65596:WWL65603 AD131132:AD131139 JZ131132:JZ131139 TV131132:TV131139 ADR131132:ADR131139 ANN131132:ANN131139 AXJ131132:AXJ131139 BHF131132:BHF131139 BRB131132:BRB131139 CAX131132:CAX131139 CKT131132:CKT131139 CUP131132:CUP131139 DEL131132:DEL131139 DOH131132:DOH131139 DYD131132:DYD131139 EHZ131132:EHZ131139 ERV131132:ERV131139 FBR131132:FBR131139 FLN131132:FLN131139 FVJ131132:FVJ131139 GFF131132:GFF131139 GPB131132:GPB131139 GYX131132:GYX131139 HIT131132:HIT131139 HSP131132:HSP131139 ICL131132:ICL131139 IMH131132:IMH131139 IWD131132:IWD131139 JFZ131132:JFZ131139 JPV131132:JPV131139 JZR131132:JZR131139 KJN131132:KJN131139 KTJ131132:KTJ131139 LDF131132:LDF131139 LNB131132:LNB131139 LWX131132:LWX131139 MGT131132:MGT131139 MQP131132:MQP131139 NAL131132:NAL131139 NKH131132:NKH131139 NUD131132:NUD131139 ODZ131132:ODZ131139 ONV131132:ONV131139 OXR131132:OXR131139 PHN131132:PHN131139 PRJ131132:PRJ131139 QBF131132:QBF131139 QLB131132:QLB131139 QUX131132:QUX131139 RET131132:RET131139 ROP131132:ROP131139 RYL131132:RYL131139 SIH131132:SIH131139 SSD131132:SSD131139 TBZ131132:TBZ131139 TLV131132:TLV131139 TVR131132:TVR131139 UFN131132:UFN131139 UPJ131132:UPJ131139 UZF131132:UZF131139 VJB131132:VJB131139 VSX131132:VSX131139 WCT131132:WCT131139 WMP131132:WMP131139 WWL131132:WWL131139 AD196668:AD196675 JZ196668:JZ196675 TV196668:TV196675 ADR196668:ADR196675 ANN196668:ANN196675 AXJ196668:AXJ196675 BHF196668:BHF196675 BRB196668:BRB196675 CAX196668:CAX196675 CKT196668:CKT196675 CUP196668:CUP196675 DEL196668:DEL196675 DOH196668:DOH196675 DYD196668:DYD196675 EHZ196668:EHZ196675 ERV196668:ERV196675 FBR196668:FBR196675 FLN196668:FLN196675 FVJ196668:FVJ196675 GFF196668:GFF196675 GPB196668:GPB196675 GYX196668:GYX196675 HIT196668:HIT196675 HSP196668:HSP196675 ICL196668:ICL196675 IMH196668:IMH196675 IWD196668:IWD196675 JFZ196668:JFZ196675 JPV196668:JPV196675 JZR196668:JZR196675 KJN196668:KJN196675 KTJ196668:KTJ196675 LDF196668:LDF196675 LNB196668:LNB196675 LWX196668:LWX196675 MGT196668:MGT196675 MQP196668:MQP196675 NAL196668:NAL196675 NKH196668:NKH196675 NUD196668:NUD196675 ODZ196668:ODZ196675 ONV196668:ONV196675 OXR196668:OXR196675 PHN196668:PHN196675 PRJ196668:PRJ196675 QBF196668:QBF196675 QLB196668:QLB196675 QUX196668:QUX196675 RET196668:RET196675 ROP196668:ROP196675 RYL196668:RYL196675 SIH196668:SIH196675 SSD196668:SSD196675 TBZ196668:TBZ196675 TLV196668:TLV196675 TVR196668:TVR196675 UFN196668:UFN196675 UPJ196668:UPJ196675 UZF196668:UZF196675 VJB196668:VJB196675 VSX196668:VSX196675 WCT196668:WCT196675 WMP196668:WMP196675 WWL196668:WWL196675 AD262204:AD262211 JZ262204:JZ262211 TV262204:TV262211 ADR262204:ADR262211 ANN262204:ANN262211 AXJ262204:AXJ262211 BHF262204:BHF262211 BRB262204:BRB262211 CAX262204:CAX262211 CKT262204:CKT262211 CUP262204:CUP262211 DEL262204:DEL262211 DOH262204:DOH262211 DYD262204:DYD262211 EHZ262204:EHZ262211 ERV262204:ERV262211 FBR262204:FBR262211 FLN262204:FLN262211 FVJ262204:FVJ262211 GFF262204:GFF262211 GPB262204:GPB262211 GYX262204:GYX262211 HIT262204:HIT262211 HSP262204:HSP262211 ICL262204:ICL262211 IMH262204:IMH262211 IWD262204:IWD262211 JFZ262204:JFZ262211 JPV262204:JPV262211 JZR262204:JZR262211 KJN262204:KJN262211 KTJ262204:KTJ262211 LDF262204:LDF262211 LNB262204:LNB262211 LWX262204:LWX262211 MGT262204:MGT262211 MQP262204:MQP262211 NAL262204:NAL262211 NKH262204:NKH262211 NUD262204:NUD262211 ODZ262204:ODZ262211 ONV262204:ONV262211 OXR262204:OXR262211 PHN262204:PHN262211 PRJ262204:PRJ262211 QBF262204:QBF262211 QLB262204:QLB262211 QUX262204:QUX262211 RET262204:RET262211 ROP262204:ROP262211 RYL262204:RYL262211 SIH262204:SIH262211 SSD262204:SSD262211 TBZ262204:TBZ262211 TLV262204:TLV262211 TVR262204:TVR262211 UFN262204:UFN262211 UPJ262204:UPJ262211 UZF262204:UZF262211 VJB262204:VJB262211 VSX262204:VSX262211 WCT262204:WCT262211 WMP262204:WMP262211 WWL262204:WWL262211 AD327740:AD327747 JZ327740:JZ327747 TV327740:TV327747 ADR327740:ADR327747 ANN327740:ANN327747 AXJ327740:AXJ327747 BHF327740:BHF327747 BRB327740:BRB327747 CAX327740:CAX327747 CKT327740:CKT327747 CUP327740:CUP327747 DEL327740:DEL327747 DOH327740:DOH327747 DYD327740:DYD327747 EHZ327740:EHZ327747 ERV327740:ERV327747 FBR327740:FBR327747 FLN327740:FLN327747 FVJ327740:FVJ327747 GFF327740:GFF327747 GPB327740:GPB327747 GYX327740:GYX327747 HIT327740:HIT327747 HSP327740:HSP327747 ICL327740:ICL327747 IMH327740:IMH327747 IWD327740:IWD327747 JFZ327740:JFZ327747 JPV327740:JPV327747 JZR327740:JZR327747 KJN327740:KJN327747 KTJ327740:KTJ327747 LDF327740:LDF327747 LNB327740:LNB327747 LWX327740:LWX327747 MGT327740:MGT327747 MQP327740:MQP327747 NAL327740:NAL327747 NKH327740:NKH327747 NUD327740:NUD327747 ODZ327740:ODZ327747 ONV327740:ONV327747 OXR327740:OXR327747 PHN327740:PHN327747 PRJ327740:PRJ327747 QBF327740:QBF327747 QLB327740:QLB327747 QUX327740:QUX327747 RET327740:RET327747 ROP327740:ROP327747 RYL327740:RYL327747 SIH327740:SIH327747 SSD327740:SSD327747 TBZ327740:TBZ327747 TLV327740:TLV327747 TVR327740:TVR327747 UFN327740:UFN327747 UPJ327740:UPJ327747 UZF327740:UZF327747 VJB327740:VJB327747 VSX327740:VSX327747 WCT327740:WCT327747 WMP327740:WMP327747 WWL327740:WWL327747 AD393276:AD393283 JZ393276:JZ393283 TV393276:TV393283 ADR393276:ADR393283 ANN393276:ANN393283 AXJ393276:AXJ393283 BHF393276:BHF393283 BRB393276:BRB393283 CAX393276:CAX393283 CKT393276:CKT393283 CUP393276:CUP393283 DEL393276:DEL393283 DOH393276:DOH393283 DYD393276:DYD393283 EHZ393276:EHZ393283 ERV393276:ERV393283 FBR393276:FBR393283 FLN393276:FLN393283 FVJ393276:FVJ393283 GFF393276:GFF393283 GPB393276:GPB393283 GYX393276:GYX393283 HIT393276:HIT393283 HSP393276:HSP393283 ICL393276:ICL393283 IMH393276:IMH393283 IWD393276:IWD393283 JFZ393276:JFZ393283 JPV393276:JPV393283 JZR393276:JZR393283 KJN393276:KJN393283 KTJ393276:KTJ393283 LDF393276:LDF393283 LNB393276:LNB393283 LWX393276:LWX393283 MGT393276:MGT393283 MQP393276:MQP393283 NAL393276:NAL393283 NKH393276:NKH393283 NUD393276:NUD393283 ODZ393276:ODZ393283 ONV393276:ONV393283 OXR393276:OXR393283 PHN393276:PHN393283 PRJ393276:PRJ393283 QBF393276:QBF393283 QLB393276:QLB393283 QUX393276:QUX393283 RET393276:RET393283 ROP393276:ROP393283 RYL393276:RYL393283 SIH393276:SIH393283 SSD393276:SSD393283 TBZ393276:TBZ393283 TLV393276:TLV393283 TVR393276:TVR393283 UFN393276:UFN393283 UPJ393276:UPJ393283 UZF393276:UZF393283 VJB393276:VJB393283 VSX393276:VSX393283 WCT393276:WCT393283 WMP393276:WMP393283 WWL393276:WWL393283 AD458812:AD458819 JZ458812:JZ458819 TV458812:TV458819 ADR458812:ADR458819 ANN458812:ANN458819 AXJ458812:AXJ458819 BHF458812:BHF458819 BRB458812:BRB458819 CAX458812:CAX458819 CKT458812:CKT458819 CUP458812:CUP458819 DEL458812:DEL458819 DOH458812:DOH458819 DYD458812:DYD458819 EHZ458812:EHZ458819 ERV458812:ERV458819 FBR458812:FBR458819 FLN458812:FLN458819 FVJ458812:FVJ458819 GFF458812:GFF458819 GPB458812:GPB458819 GYX458812:GYX458819 HIT458812:HIT458819 HSP458812:HSP458819 ICL458812:ICL458819 IMH458812:IMH458819 IWD458812:IWD458819 JFZ458812:JFZ458819 JPV458812:JPV458819 JZR458812:JZR458819 KJN458812:KJN458819 KTJ458812:KTJ458819 LDF458812:LDF458819 LNB458812:LNB458819 LWX458812:LWX458819 MGT458812:MGT458819 MQP458812:MQP458819 NAL458812:NAL458819 NKH458812:NKH458819 NUD458812:NUD458819 ODZ458812:ODZ458819 ONV458812:ONV458819 OXR458812:OXR458819 PHN458812:PHN458819 PRJ458812:PRJ458819 QBF458812:QBF458819 QLB458812:QLB458819 QUX458812:QUX458819 RET458812:RET458819 ROP458812:ROP458819 RYL458812:RYL458819 SIH458812:SIH458819 SSD458812:SSD458819 TBZ458812:TBZ458819 TLV458812:TLV458819 TVR458812:TVR458819 UFN458812:UFN458819 UPJ458812:UPJ458819 UZF458812:UZF458819 VJB458812:VJB458819 VSX458812:VSX458819 WCT458812:WCT458819 WMP458812:WMP458819 WWL458812:WWL458819 AD524348:AD524355 JZ524348:JZ524355 TV524348:TV524355 ADR524348:ADR524355 ANN524348:ANN524355 AXJ524348:AXJ524355 BHF524348:BHF524355 BRB524348:BRB524355 CAX524348:CAX524355 CKT524348:CKT524355 CUP524348:CUP524355 DEL524348:DEL524355 DOH524348:DOH524355 DYD524348:DYD524355 EHZ524348:EHZ524355 ERV524348:ERV524355 FBR524348:FBR524355 FLN524348:FLN524355 FVJ524348:FVJ524355 GFF524348:GFF524355 GPB524348:GPB524355 GYX524348:GYX524355 HIT524348:HIT524355 HSP524348:HSP524355 ICL524348:ICL524355 IMH524348:IMH524355 IWD524348:IWD524355 JFZ524348:JFZ524355 JPV524348:JPV524355 JZR524348:JZR524355 KJN524348:KJN524355 KTJ524348:KTJ524355 LDF524348:LDF524355 LNB524348:LNB524355 LWX524348:LWX524355 MGT524348:MGT524355 MQP524348:MQP524355 NAL524348:NAL524355 NKH524348:NKH524355 NUD524348:NUD524355 ODZ524348:ODZ524355 ONV524348:ONV524355 OXR524348:OXR524355 PHN524348:PHN524355 PRJ524348:PRJ524355 QBF524348:QBF524355 QLB524348:QLB524355 QUX524348:QUX524355 RET524348:RET524355 ROP524348:ROP524355 RYL524348:RYL524355 SIH524348:SIH524355 SSD524348:SSD524355 TBZ524348:TBZ524355 TLV524348:TLV524355 TVR524348:TVR524355 UFN524348:UFN524355 UPJ524348:UPJ524355 UZF524348:UZF524355 VJB524348:VJB524355 VSX524348:VSX524355 WCT524348:WCT524355 WMP524348:WMP524355 WWL524348:WWL524355 AD589884:AD589891 JZ589884:JZ589891 TV589884:TV589891 ADR589884:ADR589891 ANN589884:ANN589891 AXJ589884:AXJ589891 BHF589884:BHF589891 BRB589884:BRB589891 CAX589884:CAX589891 CKT589884:CKT589891 CUP589884:CUP589891 DEL589884:DEL589891 DOH589884:DOH589891 DYD589884:DYD589891 EHZ589884:EHZ589891 ERV589884:ERV589891 FBR589884:FBR589891 FLN589884:FLN589891 FVJ589884:FVJ589891 GFF589884:GFF589891 GPB589884:GPB589891 GYX589884:GYX589891 HIT589884:HIT589891 HSP589884:HSP589891 ICL589884:ICL589891 IMH589884:IMH589891 IWD589884:IWD589891 JFZ589884:JFZ589891 JPV589884:JPV589891 JZR589884:JZR589891 KJN589884:KJN589891 KTJ589884:KTJ589891 LDF589884:LDF589891 LNB589884:LNB589891 LWX589884:LWX589891 MGT589884:MGT589891 MQP589884:MQP589891 NAL589884:NAL589891 NKH589884:NKH589891 NUD589884:NUD589891 ODZ589884:ODZ589891 ONV589884:ONV589891 OXR589884:OXR589891 PHN589884:PHN589891 PRJ589884:PRJ589891 QBF589884:QBF589891 QLB589884:QLB589891 QUX589884:QUX589891 RET589884:RET589891 ROP589884:ROP589891 RYL589884:RYL589891 SIH589884:SIH589891 SSD589884:SSD589891 TBZ589884:TBZ589891 TLV589884:TLV589891 TVR589884:TVR589891 UFN589884:UFN589891 UPJ589884:UPJ589891 UZF589884:UZF589891 VJB589884:VJB589891 VSX589884:VSX589891 WCT589884:WCT589891 WMP589884:WMP589891 WWL589884:WWL589891 AD655420:AD655427 JZ655420:JZ655427 TV655420:TV655427 ADR655420:ADR655427 ANN655420:ANN655427 AXJ655420:AXJ655427 BHF655420:BHF655427 BRB655420:BRB655427 CAX655420:CAX655427 CKT655420:CKT655427 CUP655420:CUP655427 DEL655420:DEL655427 DOH655420:DOH655427 DYD655420:DYD655427 EHZ655420:EHZ655427 ERV655420:ERV655427 FBR655420:FBR655427 FLN655420:FLN655427 FVJ655420:FVJ655427 GFF655420:GFF655427 GPB655420:GPB655427 GYX655420:GYX655427 HIT655420:HIT655427 HSP655420:HSP655427 ICL655420:ICL655427 IMH655420:IMH655427 IWD655420:IWD655427 JFZ655420:JFZ655427 JPV655420:JPV655427 JZR655420:JZR655427 KJN655420:KJN655427 KTJ655420:KTJ655427 LDF655420:LDF655427 LNB655420:LNB655427 LWX655420:LWX655427 MGT655420:MGT655427 MQP655420:MQP655427 NAL655420:NAL655427 NKH655420:NKH655427 NUD655420:NUD655427 ODZ655420:ODZ655427 ONV655420:ONV655427 OXR655420:OXR655427 PHN655420:PHN655427 PRJ655420:PRJ655427 QBF655420:QBF655427 QLB655420:QLB655427 QUX655420:QUX655427 RET655420:RET655427 ROP655420:ROP655427 RYL655420:RYL655427 SIH655420:SIH655427 SSD655420:SSD655427 TBZ655420:TBZ655427 TLV655420:TLV655427 TVR655420:TVR655427 UFN655420:UFN655427 UPJ655420:UPJ655427 UZF655420:UZF655427 VJB655420:VJB655427 VSX655420:VSX655427 WCT655420:WCT655427 WMP655420:WMP655427 WWL655420:WWL655427 AD720956:AD720963 JZ720956:JZ720963 TV720956:TV720963 ADR720956:ADR720963 ANN720956:ANN720963 AXJ720956:AXJ720963 BHF720956:BHF720963 BRB720956:BRB720963 CAX720956:CAX720963 CKT720956:CKT720963 CUP720956:CUP720963 DEL720956:DEL720963 DOH720956:DOH720963 DYD720956:DYD720963 EHZ720956:EHZ720963 ERV720956:ERV720963 FBR720956:FBR720963 FLN720956:FLN720963 FVJ720956:FVJ720963 GFF720956:GFF720963 GPB720956:GPB720963 GYX720956:GYX720963 HIT720956:HIT720963 HSP720956:HSP720963 ICL720956:ICL720963 IMH720956:IMH720963 IWD720956:IWD720963 JFZ720956:JFZ720963 JPV720956:JPV720963 JZR720956:JZR720963 KJN720956:KJN720963 KTJ720956:KTJ720963 LDF720956:LDF720963 LNB720956:LNB720963 LWX720956:LWX720963 MGT720956:MGT720963 MQP720956:MQP720963 NAL720956:NAL720963 NKH720956:NKH720963 NUD720956:NUD720963 ODZ720956:ODZ720963 ONV720956:ONV720963 OXR720956:OXR720963 PHN720956:PHN720963 PRJ720956:PRJ720963 QBF720956:QBF720963 QLB720956:QLB720963 QUX720956:QUX720963 RET720956:RET720963 ROP720956:ROP720963 RYL720956:RYL720963 SIH720956:SIH720963 SSD720956:SSD720963 TBZ720956:TBZ720963 TLV720956:TLV720963 TVR720956:TVR720963 UFN720956:UFN720963 UPJ720956:UPJ720963 UZF720956:UZF720963 VJB720956:VJB720963 VSX720956:VSX720963 WCT720956:WCT720963 WMP720956:WMP720963 WWL720956:WWL720963 AD786492:AD786499 JZ786492:JZ786499 TV786492:TV786499 ADR786492:ADR786499 ANN786492:ANN786499 AXJ786492:AXJ786499 BHF786492:BHF786499 BRB786492:BRB786499 CAX786492:CAX786499 CKT786492:CKT786499 CUP786492:CUP786499 DEL786492:DEL786499 DOH786492:DOH786499 DYD786492:DYD786499 EHZ786492:EHZ786499 ERV786492:ERV786499 FBR786492:FBR786499 FLN786492:FLN786499 FVJ786492:FVJ786499 GFF786492:GFF786499 GPB786492:GPB786499 GYX786492:GYX786499 HIT786492:HIT786499 HSP786492:HSP786499 ICL786492:ICL786499 IMH786492:IMH786499 IWD786492:IWD786499 JFZ786492:JFZ786499 JPV786492:JPV786499 JZR786492:JZR786499 KJN786492:KJN786499 KTJ786492:KTJ786499 LDF786492:LDF786499 LNB786492:LNB786499 LWX786492:LWX786499 MGT786492:MGT786499 MQP786492:MQP786499 NAL786492:NAL786499 NKH786492:NKH786499 NUD786492:NUD786499 ODZ786492:ODZ786499 ONV786492:ONV786499 OXR786492:OXR786499 PHN786492:PHN786499 PRJ786492:PRJ786499 QBF786492:QBF786499 QLB786492:QLB786499 QUX786492:QUX786499 RET786492:RET786499 ROP786492:ROP786499 RYL786492:RYL786499 SIH786492:SIH786499 SSD786492:SSD786499 TBZ786492:TBZ786499 TLV786492:TLV786499 TVR786492:TVR786499 UFN786492:UFN786499 UPJ786492:UPJ786499 UZF786492:UZF786499 VJB786492:VJB786499 VSX786492:VSX786499 WCT786492:WCT786499 WMP786492:WMP786499 WWL786492:WWL786499 AD852028:AD852035 JZ852028:JZ852035 TV852028:TV852035 ADR852028:ADR852035 ANN852028:ANN852035 AXJ852028:AXJ852035 BHF852028:BHF852035 BRB852028:BRB852035 CAX852028:CAX852035 CKT852028:CKT852035 CUP852028:CUP852035 DEL852028:DEL852035 DOH852028:DOH852035 DYD852028:DYD852035 EHZ852028:EHZ852035 ERV852028:ERV852035 FBR852028:FBR852035 FLN852028:FLN852035 FVJ852028:FVJ852035 GFF852028:GFF852035 GPB852028:GPB852035 GYX852028:GYX852035 HIT852028:HIT852035 HSP852028:HSP852035 ICL852028:ICL852035 IMH852028:IMH852035 IWD852028:IWD852035 JFZ852028:JFZ852035 JPV852028:JPV852035 JZR852028:JZR852035 KJN852028:KJN852035 KTJ852028:KTJ852035 LDF852028:LDF852035 LNB852028:LNB852035 LWX852028:LWX852035 MGT852028:MGT852035 MQP852028:MQP852035 NAL852028:NAL852035 NKH852028:NKH852035 NUD852028:NUD852035 ODZ852028:ODZ852035 ONV852028:ONV852035 OXR852028:OXR852035 PHN852028:PHN852035 PRJ852028:PRJ852035 QBF852028:QBF852035 QLB852028:QLB852035 QUX852028:QUX852035 RET852028:RET852035 ROP852028:ROP852035 RYL852028:RYL852035 SIH852028:SIH852035 SSD852028:SSD852035 TBZ852028:TBZ852035 TLV852028:TLV852035 TVR852028:TVR852035 UFN852028:UFN852035 UPJ852028:UPJ852035 UZF852028:UZF852035 VJB852028:VJB852035 VSX852028:VSX852035 WCT852028:WCT852035 WMP852028:WMP852035 WWL852028:WWL852035 AD917564:AD917571 JZ917564:JZ917571 TV917564:TV917571 ADR917564:ADR917571 ANN917564:ANN917571 AXJ917564:AXJ917571 BHF917564:BHF917571 BRB917564:BRB917571 CAX917564:CAX917571 CKT917564:CKT917571 CUP917564:CUP917571 DEL917564:DEL917571 DOH917564:DOH917571 DYD917564:DYD917571 EHZ917564:EHZ917571 ERV917564:ERV917571 FBR917564:FBR917571 FLN917564:FLN917571 FVJ917564:FVJ917571 GFF917564:GFF917571 GPB917564:GPB917571 GYX917564:GYX917571 HIT917564:HIT917571 HSP917564:HSP917571 ICL917564:ICL917571 IMH917564:IMH917571 IWD917564:IWD917571 JFZ917564:JFZ917571 JPV917564:JPV917571 JZR917564:JZR917571 KJN917564:KJN917571 KTJ917564:KTJ917571 LDF917564:LDF917571 LNB917564:LNB917571 LWX917564:LWX917571 MGT917564:MGT917571 MQP917564:MQP917571 NAL917564:NAL917571 NKH917564:NKH917571 NUD917564:NUD917571 ODZ917564:ODZ917571 ONV917564:ONV917571 OXR917564:OXR917571 PHN917564:PHN917571 PRJ917564:PRJ917571 QBF917564:QBF917571 QLB917564:QLB917571 QUX917564:QUX917571 RET917564:RET917571 ROP917564:ROP917571 RYL917564:RYL917571 SIH917564:SIH917571 SSD917564:SSD917571 TBZ917564:TBZ917571 TLV917564:TLV917571 TVR917564:TVR917571 UFN917564:UFN917571 UPJ917564:UPJ917571 UZF917564:UZF917571 VJB917564:VJB917571 VSX917564:VSX917571 WCT917564:WCT917571 WMP917564:WMP917571 WWL917564:WWL917571 AD983100:AD983107 JZ983100:JZ983107 TV983100:TV983107 ADR983100:ADR983107 ANN983100:ANN983107 AXJ983100:AXJ983107 BHF983100:BHF983107 BRB983100:BRB983107 CAX983100:CAX983107 CKT983100:CKT983107 CUP983100:CUP983107 DEL983100:DEL983107 DOH983100:DOH983107 DYD983100:DYD983107 EHZ983100:EHZ983107 ERV983100:ERV983107 FBR983100:FBR983107 FLN983100:FLN983107 FVJ983100:FVJ983107 GFF983100:GFF983107 GPB983100:GPB983107 GYX983100:GYX983107 HIT983100:HIT983107 HSP983100:HSP983107 ICL983100:ICL983107 IMH983100:IMH983107 IWD983100:IWD983107 JFZ983100:JFZ983107 JPV983100:JPV983107 JZR983100:JZR983107 KJN983100:KJN983107 KTJ983100:KTJ983107 LDF983100:LDF983107 LNB983100:LNB983107 LWX983100:LWX983107 MGT983100:MGT983107 MQP983100:MQP983107 NAL983100:NAL983107 NKH983100:NKH983107 NUD983100:NUD983107 ODZ983100:ODZ983107 ONV983100:ONV983107 OXR983100:OXR983107 PHN983100:PHN983107 PRJ983100:PRJ983107 QBF983100:QBF983107 QLB983100:QLB983107 QUX983100:QUX983107 RET983100:RET983107 ROP983100:ROP983107 RYL983100:RYL983107 SIH983100:SIH983107 SSD983100:SSD983107 TBZ983100:TBZ983107 TLV983100:TLV983107 TVR983100:TVR983107 UFN983100:UFN983107 UPJ983100:UPJ983107 UZF983100:UZF983107 VJB983100:VJB983107 VSX983100:VSX983107 WCT983100:WCT983107 WCT56:WCT63 VSX56:VSX63 VJB56:VJB63 UZF56:UZF63 UPJ56:UPJ63 UFN56:UFN63 TVR56:TVR63 TLV56:TLV63 TBZ56:TBZ63 SSD56:SSD63 SIH56:SIH63 RYL56:RYL63 ROP56:ROP63 RET56:RET63 QUX56:QUX63 QLB56:QLB63 QBF56:QBF63 PRJ56:PRJ63 PHN56:PHN63 OXR56:OXR63 ONV56:ONV63 ODZ56:ODZ63 NUD56:NUD63 NKH56:NKH63 NAL56:NAL63 MQP56:MQP63 MGT56:MGT63 LWX56:LWX63 LNB56:LNB63 LDF56:LDF63 KTJ56:KTJ63 KJN56:KJN63 JZR56:JZR63 JPV56:JPV63 JFZ56:JFZ63 IWD56:IWD63 IMH56:IMH63 ICL56:ICL63 HSP56:HSP63 HIT56:HIT63 GYX56:GYX63 GPB56:GPB63 GFF56:GFF63 FVJ56:FVJ63 FLN56:FLN63 FBR56:FBR63 ERV56:ERV63 EHZ56:EHZ63 DYD56:DYD63 DOH56:DOH63 DEL56:DEL63 CUP56:CUP63 CKT56:CKT63 CAX56:CAX63 BRB56:BRB63 BHF56:BHF63 AXJ56:AXJ63 ANN56:ANN63 ADR56:ADR63 TV56:TV63 JZ56:JZ63 WMP56:WMP63 WWL56:WWL63 WWL37:WWL44 WMP37:WMP44 JZ37:JZ44 TV37:TV44 ADR37:ADR44 ANN37:ANN44 AXJ37:AXJ44 BHF37:BHF44 BRB37:BRB44 CAX37:CAX44 CKT37:CKT44 CUP37:CUP44 DEL37:DEL44 DOH37:DOH44 DYD37:DYD44 EHZ37:EHZ44 ERV37:ERV44 FBR37:FBR44 FLN37:FLN44 FVJ37:FVJ44 GFF37:GFF44 GPB37:GPB44 GYX37:GYX44 HIT37:HIT44 HSP37:HSP44 ICL37:ICL44 IMH37:IMH44 IWD37:IWD44 JFZ37:JFZ44 JPV37:JPV44 JZR37:JZR44 KJN37:KJN44 KTJ37:KTJ44 LDF37:LDF44 LNB37:LNB44 LWX37:LWX44 MGT37:MGT44 MQP37:MQP44 NAL37:NAL44 NKH37:NKH44 NUD37:NUD44 ODZ37:ODZ44 ONV37:ONV44 OXR37:OXR44 PHN37:PHN44 PRJ37:PRJ44 QBF37:QBF44 QLB37:QLB44 QUX37:QUX44 RET37:RET44 ROP37:ROP44 RYL37:RYL44 SIH37:SIH44 SSD37:SSD44 TBZ37:TBZ44 TLV37:TLV44 TVR37:TVR44 UFN37:UFN44 UPJ37:UPJ44 UZF37:UZF44 VJB37:VJB44 VSX37:VSX44 WCT37:WCT44 WWL18:WWL25 WMP18:WMP25 WCT18:WCT25 VSX18:VSX25 VJB18:VJB25 UZF18:UZF25 UPJ18:UPJ25 UFN18:UFN25 TVR18:TVR25 TLV18:TLV25 TBZ18:TBZ25 SSD18:SSD25 SIH18:SIH25 RYL18:RYL25 ROP18:ROP25 RET18:RET25 QUX18:QUX25 QLB18:QLB25 QBF18:QBF25 PRJ18:PRJ25 PHN18:PHN25 OXR18:OXR25 ONV18:ONV25 ODZ18:ODZ25 NUD18:NUD25 NKH18:NKH25 NAL18:NAL25 MQP18:MQP25 MGT18:MGT25 LWX18:LWX25 LNB18:LNB25 LDF18:LDF25 KTJ18:KTJ25 KJN18:KJN25 JZR18:JZR25 JPV18:JPV25 JFZ18:JFZ25 IWD18:IWD25 IMH18:IMH25 ICL18:ICL25 HSP18:HSP25 HIT18:HIT25 GYX18:GYX25 GPB18:GPB25 GFF18:GFF25 FVJ18:FVJ25 FLN18:FLN25 FBR18:FBR25 ERV18:ERV25 EHZ18:EHZ25 DYD18:DYD25 DOH18:DOH25 DEL18:DEL25 CUP18:CUP25 CKT18:CKT25 CAX18:CAX25 BRB18:BRB25 BHF18:BHF25 AXJ18:AXJ25 ANN18:ANN25 ADR18:ADR25 TV18:TV25 JZ18:JZ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WWL46:WWL48 WMP46:WMP48 JZ46:JZ48 TV46:TV48 ADR46:ADR48 ANN46:ANN48 AXJ46:AXJ48 BHF46:BHF48 BRB46:BRB48 CAX46:CAX48 CKT46:CKT48 CUP46:CUP48 DEL46:DEL48 DOH46:DOH48 DYD46:DYD48 EHZ46:EHZ48 ERV46:ERV48 FBR46:FBR48 FLN46:FLN48 FVJ46:FVJ48 GFF46:GFF48 GPB46:GPB48 GYX46:GYX48 HIT46:HIT48 HSP46:HSP48 ICL46:ICL48 IMH46:IMH48 IWD46:IWD48 JFZ46:JFZ48 JPV46:JPV48 JZR46:JZR48 KJN46:KJN48 KTJ46:KTJ48 LDF46:LDF48 LNB46:LNB48 LWX46:LWX48 MGT46:MGT48 MQP46:MQP48 NAL46:NAL48 NKH46:NKH48 NUD46:NUD48 ODZ46:ODZ48 ONV46:ONV48 OXR46:OXR48 PHN46:PHN48 PRJ46:PRJ48 QBF46:QBF48 QLB46:QLB48 QUX46:QUX48 RET46:RET48 ROP46:ROP48 RYL46:RYL48 SIH46:SIH48 SSD46:SSD48 TBZ46:TBZ48 TLV46:TLV48 TVR46:TVR48 UFN46:UFN48 UPJ46:UPJ48 UZF46:UZF48 VJB46:VJB48 VSX46:VSX48 WCT46:WCT48 WWL50:WWL52 WMP50:WMP52 JZ50:JZ52 TV50:TV52 ADR50:ADR52 ANN50:ANN52 AXJ50:AXJ52 BHF50:BHF52 BRB50:BRB52 CAX50:CAX52 CKT50:CKT52 CUP50:CUP52 DEL50:DEL52 DOH50:DOH52 DYD50:DYD52 EHZ50:EHZ52 ERV50:ERV52 FBR50:FBR52 FLN50:FLN52 FVJ50:FVJ52 GFF50:GFF52 GPB50:GPB52 GYX50:GYX52 HIT50:HIT52 HSP50:HSP52 ICL50:ICL52 IMH50:IMH52 IWD50:IWD52 JFZ50:JFZ52 JPV50:JPV52 JZR50:JZR52 KJN50:KJN52 KTJ50:KTJ52 LDF50:LDF52 LNB50:LNB52 LWX50:LWX52 MGT50:MGT52 MQP50:MQP52 NAL50:NAL52 NKH50:NKH52 NUD50:NUD52 ODZ50:ODZ52 ONV50:ONV52 OXR50:OXR52 PHN50:PHN52 PRJ50:PRJ52 QBF50:QBF52 QLB50:QLB52 QUX50:QUX52 RET50:RET52 ROP50:ROP52 RYL50:RYL52 SIH50:SIH52 SSD50:SSD52 TBZ50:TBZ52 TLV50:TLV52 TVR50:TVR52 UFN50:UFN52 UPJ50:UPJ52 UZF50:UZF52 VJB50:VJB52 VSX50:VSX52 WCT50:WCT52 WWL65:WWL67 WMP65:WMP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WL69:WWL71 WMP69:WMP71 JZ69:JZ71 TV69:TV71 ADR69:ADR71 ANN69:ANN71 AXJ69:AXJ71 BHF69:BHF71 BRB69:BRB71 CAX69:CAX71 CKT69:CKT71 CUP69:CUP71 DEL69:DEL71 DOH69:DOH71 DYD69:DYD71 EHZ69:EHZ71 ERV69:ERV71 FBR69:FBR71 FLN69:FLN71 FVJ69:FVJ71 GFF69:GFF71 GPB69:GPB71 GYX69:GYX71 HIT69:HIT71 HSP69:HSP71 ICL69:ICL71 IMH69:IMH71 IWD69:IWD71 JFZ69:JFZ71 JPV69:JPV71 JZR69:JZR71 KJN69:KJN71 KTJ69:KTJ71 LDF69:LDF71 LNB69:LNB71 LWX69:LWX71 MGT69:MGT71 MQP69:MQP71 NAL69:NAL71 NKH69:NKH71 NUD69:NUD71 ODZ69:ODZ71 ONV69:ONV71 OXR69:OXR71 PHN69:PHN71 PRJ69:PRJ71 QBF69:QBF71 QLB69:QLB71 QUX69:QUX71 RET69:RET71 ROP69:ROP71 RYL69:RYL71 SIH69:SIH71 SSD69:SSD71 TBZ69:TBZ71 TLV69:TLV71 TVR69:TVR71 UFN69:UFN71 UPJ69:UPJ71 UZF69:UZF71 VJB69:VJB71 VSX69:VSX71 WCT69:WCT71">
      <formula1>900</formula1>
    </dataValidation>
    <dataValidation type="list" allowBlank="1" showInputMessage="1" showErrorMessage="1" errorTitle="Ошибка" error="Выберите значение из списка" sqref="O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O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O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O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O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O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O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O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O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O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O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O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O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O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O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WWD60 WMH60 WCL60 VSP60 VIT60 UYX60 UPB60 UFF60 TVJ60 TLN60 TBR60 SRV60 SHZ60 RYD60 ROH60 REL60 QUP60 QKT60 QAX60 PRB60 PHF60 OXJ60 ONN60 ODR60 NTV60 NJZ60 NAD60 MQH60 MGL60 LWP60 LMT60 LCX60 KTB60 KJF60 JZJ60 JPN60 JFR60 IVV60 ILZ60 ICD60 HSH60 HIL60 GYP60 GOT60 GEX60 FVB60 FLF60 FBJ60 ERN60 EHR60 DXV60 DNZ60 DED60 CUH60 CKL60 CAP60 BQT60 BGX60 AXB60 ANF60 ADJ60 TN60 JR60 O60 O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WWD22 WMH22 WCL22 VSP22 VIT22 UYX22 UPB22 UFF22 TVJ22 TLN22 TBR22 SRV22 SHZ22 RYD22 ROH22 REL22 QUP22 QKT22 QAX22 PRB22 PHF22 OXJ22 ONN22 ODR22 NTV22 NJZ22 NAD22 MQH22 MGL22 LWP22 LMT22 LCX22 KTB22 KJF22 JZJ22 JPN22 JFR22 IVV22 ILZ22 ICD22 HSH22 HIL22 GYP22 GOT22 GEX22 FVB22 FLF22 FBJ22 ERN22 EHR22 DXV22 DNZ22 DED22 CUH22 CKL22 CAP22 BQT22 BGX22 AXB22 ANF22 ADJ22 TN22 JR22 O22 V65600 V131136 V196672 V262208 V327744 V393280 V458816 V524352 V589888 V655424 V720960 V786496 V852032 V917568 V983104 V22">
      <formula1>kind_of_scheme_in</formula1>
    </dataValidation>
    <dataValidation type="list" allowBlank="1" showInputMessage="1" showErrorMessage="1" errorTitle="Ошибка" error="Выберите значение из списка" prompt="Выберите значение из списка" sqref="O23 O31 O50 V23 O27 O42 O46 O61 O65 O69">
      <formula1>kind_of_cons</formula1>
    </dataValidation>
    <dataValidation type="decimal" allowBlank="1" showErrorMessage="1" errorTitle="Ошибка" error="Допускается ввод только действительных чисел!" sqref="O62 O43 O24 V43 V62 V24 O28 V28 O32 V32 O47 V47 O51 V51 O66 V66 O70 V70">
      <formula1>-9.99999999999999E+23</formula1>
      <formula2>9.99999999999999E+23</formula2>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T32:T33">
      <formula1>900</formula1>
    </dataValidation>
  </dataValidations>
  <printOptions horizontalCentered="1" verticalCentered="1"/>
  <pageMargins left="0.19685039370078741" right="0.19685039370078741" top="0.78740157480314965" bottom="0.19685039370078741" header="0" footer="0.78740157480314965"/>
  <pageSetup paperSize="9" scale="48" fitToHeight="0"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16" t="s">
        <v>491</v>
      </c>
      <c r="G2" s="1217"/>
      <c r="H2" s="1218"/>
      <c r="I2" s="641"/>
    </row>
    <row r="3" spans="1:20" ht="3" customHeight="1"/>
    <row r="4" spans="1:20" s="571" customFormat="1" ht="11.25">
      <c r="A4" s="591"/>
      <c r="B4" s="591"/>
      <c r="C4" s="591"/>
      <c r="D4" s="591"/>
      <c r="F4" s="1161" t="s">
        <v>454</v>
      </c>
      <c r="G4" s="1161"/>
      <c r="H4" s="1161"/>
      <c r="I4" s="121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03.12.2019</v>
      </c>
      <c r="I7" s="582" t="s">
        <v>493</v>
      </c>
      <c r="J7" s="616"/>
      <c r="K7" s="591"/>
      <c r="L7" s="591"/>
      <c r="M7" s="591"/>
      <c r="N7" s="591"/>
      <c r="O7" s="591"/>
      <c r="P7" s="591"/>
      <c r="Q7" s="591"/>
      <c r="R7" s="591"/>
      <c r="S7" s="591"/>
      <c r="T7" s="591"/>
    </row>
    <row r="8" spans="1:20" s="571" customFormat="1" ht="45">
      <c r="A8" s="1220">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20"/>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2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20"/>
      <c r="B11" s="1220">
        <v>1</v>
      </c>
      <c r="C11" s="624"/>
      <c r="D11" s="624"/>
      <c r="F11" s="617" t="e">
        <f ca="1">"4."&amp;mergeValue(A11) &amp;"."&amp;mergeValue(B11)</f>
        <v>#NAME?</v>
      </c>
      <c r="G11" s="612" t="s">
        <v>591</v>
      </c>
      <c r="H11" s="605" t="str">
        <f>IF(region_name="","",region_name)</f>
        <v>Ростовская область</v>
      </c>
      <c r="I11" s="582" t="s">
        <v>499</v>
      </c>
      <c r="J11" s="616"/>
      <c r="K11" s="591"/>
      <c r="L11" s="591"/>
      <c r="M11" s="591"/>
      <c r="N11" s="591"/>
      <c r="O11" s="591"/>
      <c r="P11" s="591"/>
      <c r="Q11" s="591"/>
      <c r="R11" s="591"/>
      <c r="S11" s="591"/>
      <c r="T11" s="591"/>
    </row>
    <row r="12" spans="1:20" s="571" customFormat="1" ht="22.5">
      <c r="A12" s="1220"/>
      <c r="B12" s="1220"/>
      <c r="C12" s="122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20"/>
      <c r="B13" s="1220"/>
      <c r="C13" s="1220"/>
      <c r="D13" s="624">
        <v>1</v>
      </c>
      <c r="F13" s="617" t="e">
        <f ca="1">"4."&amp;mergeValue(A13) &amp;"."&amp;mergeValue(B13)&amp;"."&amp;mergeValue(C13)&amp;"."&amp;mergeValue(D13)</f>
        <v>#NAME?</v>
      </c>
      <c r="G13" s="634" t="s">
        <v>498</v>
      </c>
      <c r="H13" s="605"/>
      <c r="I13" s="1221" t="s">
        <v>590</v>
      </c>
      <c r="J13" s="616"/>
      <c r="K13" s="591"/>
      <c r="L13" s="591"/>
      <c r="M13" s="591"/>
      <c r="N13" s="591"/>
      <c r="O13" s="591"/>
      <c r="P13" s="591"/>
      <c r="Q13" s="591"/>
      <c r="R13" s="591"/>
      <c r="S13" s="591"/>
      <c r="T13" s="591"/>
    </row>
    <row r="14" spans="1:20" s="571" customFormat="1" ht="18.75">
      <c r="A14" s="1220"/>
      <c r="B14" s="1220"/>
      <c r="C14" s="1220"/>
      <c r="D14" s="624"/>
      <c r="F14" s="620"/>
      <c r="G14" s="551" t="s">
        <v>4</v>
      </c>
      <c r="H14" s="625"/>
      <c r="I14" s="1221"/>
      <c r="J14" s="616"/>
      <c r="K14" s="591"/>
      <c r="L14" s="591"/>
      <c r="M14" s="591"/>
      <c r="N14" s="591"/>
      <c r="O14" s="591"/>
      <c r="P14" s="591"/>
      <c r="Q14" s="591"/>
      <c r="R14" s="591"/>
      <c r="S14" s="591"/>
      <c r="T14" s="591"/>
    </row>
    <row r="15" spans="1:20" s="571" customFormat="1" ht="18.75">
      <c r="A15" s="1220"/>
      <c r="B15" s="1220"/>
      <c r="C15" s="624"/>
      <c r="D15" s="624"/>
      <c r="F15" s="635"/>
      <c r="G15" s="578" t="s">
        <v>403</v>
      </c>
      <c r="H15" s="636"/>
      <c r="I15" s="637"/>
      <c r="J15" s="616"/>
      <c r="K15" s="591"/>
      <c r="L15" s="591"/>
      <c r="M15" s="591"/>
      <c r="N15" s="591"/>
      <c r="O15" s="591"/>
      <c r="P15" s="591"/>
      <c r="Q15" s="591"/>
      <c r="R15" s="591"/>
      <c r="S15" s="591"/>
      <c r="T15" s="591"/>
    </row>
    <row r="16" spans="1:20" s="571" customFormat="1" ht="18.75">
      <c r="A16" s="122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15" t="s">
        <v>592</v>
      </c>
      <c r="H19" s="121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48" t="s">
        <v>630</v>
      </c>
      <c r="M5" s="1248"/>
      <c r="N5" s="1248"/>
      <c r="O5" s="1248"/>
      <c r="P5" s="1248"/>
      <c r="Q5" s="1248"/>
      <c r="R5" s="1248"/>
      <c r="S5" s="1248"/>
      <c r="T5" s="1248"/>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743</v>
      </c>
      <c r="N7" s="755"/>
      <c r="O7" s="1261" t="s">
        <v>85</v>
      </c>
      <c r="P7" s="1261"/>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5" t="str">
        <f>IF(NameOrPr_ch="",IF(NameOrPr="","",NameOrPr),NameOrPr_ch)</f>
        <v>Региональная служба по тарифам Ростовской области</v>
      </c>
      <c r="P9" s="1225"/>
      <c r="Q9" s="1225"/>
      <c r="R9" s="1225"/>
      <c r="S9" s="1225"/>
      <c r="T9" s="122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25" t="str">
        <f>IF(datePr_ch="",IF(datePr="","",datePr),datePr_ch)</f>
        <v>26.11.2019</v>
      </c>
      <c r="P10" s="1225"/>
      <c r="Q10" s="1225"/>
      <c r="R10" s="1225"/>
      <c r="S10" s="1225"/>
      <c r="T10" s="122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25" t="str">
        <f>IF(numberPr_ch="",IF(numberPr="","",numberPr),numberPr_ch)</f>
        <v>56/11, 56/12, 56/13</v>
      </c>
      <c r="P11" s="1225"/>
      <c r="Q11" s="1225"/>
      <c r="R11" s="1225"/>
      <c r="S11" s="1225"/>
      <c r="T11" s="122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5" t="str">
        <f>IF(IstPub_ch="",IF(IstPub="","",IstPub),IstPub_ch)</f>
        <v>официальный портал правовой информации Ростовской области "Право"</v>
      </c>
      <c r="P12" s="1225"/>
      <c r="Q12" s="1225"/>
      <c r="R12" s="1225"/>
      <c r="S12" s="1225"/>
      <c r="T12" s="122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49"/>
      <c r="M13" s="1249"/>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6"/>
      <c r="P14" s="1226"/>
      <c r="Q14" s="1226"/>
      <c r="R14" s="1226"/>
      <c r="S14" s="1226"/>
      <c r="T14" s="1226"/>
      <c r="U14" s="1226"/>
    </row>
    <row r="15" spans="1:34">
      <c r="J15" s="530"/>
      <c r="K15" s="530"/>
      <c r="L15" s="1161" t="s">
        <v>454</v>
      </c>
      <c r="M15" s="1161"/>
      <c r="N15" s="1161"/>
      <c r="O15" s="1161"/>
      <c r="P15" s="1161"/>
      <c r="Q15" s="1161"/>
      <c r="R15" s="1161"/>
      <c r="S15" s="1161"/>
      <c r="T15" s="1161"/>
      <c r="U15" s="1161"/>
      <c r="V15" s="1161"/>
      <c r="W15" s="1161" t="s">
        <v>455</v>
      </c>
    </row>
    <row r="16" spans="1:34" ht="14.25" customHeight="1">
      <c r="J16" s="530"/>
      <c r="K16" s="530"/>
      <c r="L16" s="1232" t="s">
        <v>92</v>
      </c>
      <c r="M16" s="1232" t="s">
        <v>638</v>
      </c>
      <c r="N16" s="662"/>
      <c r="O16" s="1233" t="s">
        <v>640</v>
      </c>
      <c r="P16" s="1234"/>
      <c r="Q16" s="1234"/>
      <c r="R16" s="1234"/>
      <c r="S16" s="1234"/>
      <c r="T16" s="1235"/>
      <c r="U16" s="1243" t="s">
        <v>341</v>
      </c>
      <c r="V16" s="1229" t="s">
        <v>275</v>
      </c>
      <c r="W16" s="1161"/>
    </row>
    <row r="17" spans="1:36" ht="14.25" customHeight="1">
      <c r="J17" s="530"/>
      <c r="K17" s="530"/>
      <c r="L17" s="1232"/>
      <c r="M17" s="1232"/>
      <c r="N17" s="663"/>
      <c r="O17" s="1238" t="s">
        <v>604</v>
      </c>
      <c r="P17" s="1236" t="s">
        <v>271</v>
      </c>
      <c r="Q17" s="1237"/>
      <c r="R17" s="1240" t="s">
        <v>653</v>
      </c>
      <c r="S17" s="1241"/>
      <c r="T17" s="1242"/>
      <c r="U17" s="1244"/>
      <c r="V17" s="1230"/>
      <c r="W17" s="1161"/>
    </row>
    <row r="18" spans="1:36" ht="33.75" customHeight="1">
      <c r="J18" s="530"/>
      <c r="K18" s="530"/>
      <c r="L18" s="1232"/>
      <c r="M18" s="1232"/>
      <c r="N18" s="664"/>
      <c r="O18" s="1239"/>
      <c r="P18" s="536" t="s">
        <v>605</v>
      </c>
      <c r="Q18" s="536" t="s">
        <v>6</v>
      </c>
      <c r="R18" s="537" t="s">
        <v>274</v>
      </c>
      <c r="S18" s="1227" t="s">
        <v>273</v>
      </c>
      <c r="T18" s="1228"/>
      <c r="U18" s="1245"/>
      <c r="V18" s="1231"/>
      <c r="W18" s="1161"/>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50">
        <f ca="1">OFFSET(S19,0,-1)+1</f>
        <v>7</v>
      </c>
      <c r="T19" s="1250"/>
      <c r="U19" s="649">
        <f ca="1">OFFSET(U19,0,-2)+1</f>
        <v>8</v>
      </c>
      <c r="V19" s="650">
        <f ca="1">OFFSET(V19,0,-1)</f>
        <v>8</v>
      </c>
      <c r="W19" s="649">
        <f ca="1">OFFSET(W19,0,-1)+1</f>
        <v>9</v>
      </c>
    </row>
    <row r="20" spans="1:36" ht="22.5">
      <c r="A20" s="1251">
        <v>1</v>
      </c>
      <c r="B20" s="884"/>
      <c r="C20" s="884"/>
      <c r="D20" s="884"/>
      <c r="E20" s="885"/>
      <c r="F20" s="886"/>
      <c r="G20" s="886"/>
      <c r="H20" s="886"/>
      <c r="I20" s="887"/>
      <c r="J20" s="882"/>
      <c r="K20" s="889"/>
      <c r="L20" s="594" t="e">
        <f ca="1">mergeValue(A20)</f>
        <v>#NAME?</v>
      </c>
      <c r="M20" s="642" t="s">
        <v>20</v>
      </c>
      <c r="N20" s="647"/>
      <c r="O20" s="1252"/>
      <c r="P20" s="1252"/>
      <c r="Q20" s="1252"/>
      <c r="R20" s="1252"/>
      <c r="S20" s="1252"/>
      <c r="T20" s="1252"/>
      <c r="U20" s="1252"/>
      <c r="V20" s="1252"/>
      <c r="W20" s="631" t="s">
        <v>476</v>
      </c>
      <c r="Y20" s="590"/>
      <c r="Z20" s="590" t="str">
        <f t="shared" ref="Z20:Z33" si="0">IF(M20="","",M20 )</f>
        <v>Наименование тарифа</v>
      </c>
      <c r="AA20" s="590"/>
      <c r="AB20" s="590"/>
      <c r="AC20" s="590"/>
      <c r="AI20" s="586"/>
      <c r="AJ20" s="586"/>
    </row>
    <row r="21" spans="1:36" ht="22.5">
      <c r="A21" s="1251"/>
      <c r="B21" s="1251">
        <v>1</v>
      </c>
      <c r="C21" s="884"/>
      <c r="D21" s="884"/>
      <c r="E21" s="886"/>
      <c r="F21" s="886"/>
      <c r="G21" s="886"/>
      <c r="H21" s="886"/>
      <c r="I21" s="881"/>
      <c r="J21" s="880"/>
      <c r="K21" s="883"/>
      <c r="L21" s="594" t="e">
        <f ca="1">mergeValue(A21) &amp;"."&amp; mergeValue(B21)</f>
        <v>#NAME?</v>
      </c>
      <c r="M21" s="547" t="s">
        <v>16</v>
      </c>
      <c r="N21" s="647"/>
      <c r="O21" s="1252"/>
      <c r="P21" s="1252"/>
      <c r="Q21" s="1252"/>
      <c r="R21" s="1252"/>
      <c r="S21" s="1252"/>
      <c r="T21" s="1252"/>
      <c r="U21" s="1252"/>
      <c r="V21" s="1252"/>
      <c r="W21" s="631" t="s">
        <v>477</v>
      </c>
      <c r="Y21" s="590"/>
      <c r="Z21" s="590" t="str">
        <f t="shared" si="0"/>
        <v>Территория действия тарифа</v>
      </c>
      <c r="AA21" s="590"/>
      <c r="AB21" s="590"/>
      <c r="AC21" s="590"/>
      <c r="AI21" s="586"/>
      <c r="AJ21" s="586"/>
    </row>
    <row r="22" spans="1:36" ht="22.5">
      <c r="A22" s="1251"/>
      <c r="B22" s="1251"/>
      <c r="C22" s="1251">
        <v>1</v>
      </c>
      <c r="D22" s="884"/>
      <c r="E22" s="886"/>
      <c r="F22" s="886"/>
      <c r="G22" s="886"/>
      <c r="H22" s="886"/>
      <c r="I22" s="888"/>
      <c r="J22" s="880"/>
      <c r="K22" s="883"/>
      <c r="L22" s="594" t="e">
        <f ca="1">mergeValue(A22) &amp;"."&amp; mergeValue(B22)&amp;"."&amp; mergeValue(C22)</f>
        <v>#NAME?</v>
      </c>
      <c r="M22" s="548" t="s">
        <v>7</v>
      </c>
      <c r="N22" s="647"/>
      <c r="O22" s="1252"/>
      <c r="P22" s="1252"/>
      <c r="Q22" s="1252"/>
      <c r="R22" s="1252"/>
      <c r="S22" s="1252"/>
      <c r="T22" s="1252"/>
      <c r="U22" s="1252"/>
      <c r="V22" s="1252"/>
      <c r="W22" s="631" t="s">
        <v>632</v>
      </c>
      <c r="Y22" s="590"/>
      <c r="Z22" s="590" t="str">
        <f t="shared" si="0"/>
        <v xml:space="preserve">Наименование системы теплоснабжения </v>
      </c>
      <c r="AA22" s="590"/>
      <c r="AB22" s="590"/>
      <c r="AC22" s="590"/>
      <c r="AI22" s="586"/>
      <c r="AJ22" s="586"/>
    </row>
    <row r="23" spans="1:36" ht="22.5">
      <c r="A23" s="1251"/>
      <c r="B23" s="1251"/>
      <c r="C23" s="1251"/>
      <c r="D23" s="1251">
        <v>1</v>
      </c>
      <c r="E23" s="886"/>
      <c r="F23" s="886"/>
      <c r="G23" s="886"/>
      <c r="H23" s="886"/>
      <c r="I23" s="888"/>
      <c r="J23" s="880"/>
      <c r="K23" s="883"/>
      <c r="L23" s="594" t="e">
        <f ca="1">mergeValue(A23) &amp;"."&amp; mergeValue(B23)&amp;"."&amp; mergeValue(C23)&amp;"."&amp; mergeValue(D23)</f>
        <v>#NAME?</v>
      </c>
      <c r="M23" s="549" t="s">
        <v>22</v>
      </c>
      <c r="N23" s="647"/>
      <c r="O23" s="1252"/>
      <c r="P23" s="1252"/>
      <c r="Q23" s="1252"/>
      <c r="R23" s="1252"/>
      <c r="S23" s="1252"/>
      <c r="T23" s="1252"/>
      <c r="U23" s="1252"/>
      <c r="V23" s="1252"/>
      <c r="W23" s="631" t="s">
        <v>633</v>
      </c>
      <c r="Y23" s="590"/>
      <c r="Z23" s="590" t="str">
        <f t="shared" si="0"/>
        <v xml:space="preserve">Источник тепловой энергии  </v>
      </c>
      <c r="AA23" s="590"/>
      <c r="AB23" s="590"/>
      <c r="AC23" s="590"/>
      <c r="AI23" s="586"/>
      <c r="AJ23" s="586"/>
    </row>
    <row r="24" spans="1:36" ht="101.25">
      <c r="A24" s="1251"/>
      <c r="B24" s="1251"/>
      <c r="C24" s="1251"/>
      <c r="D24" s="1251"/>
      <c r="E24" s="1251">
        <v>1</v>
      </c>
      <c r="F24" s="886"/>
      <c r="G24" s="886"/>
      <c r="H24" s="884">
        <v>1</v>
      </c>
      <c r="I24" s="1251">
        <v>1</v>
      </c>
      <c r="J24" s="886"/>
      <c r="K24" s="891"/>
      <c r="L24" s="594" t="e">
        <f ca="1">mergeValue(A24) &amp;"."&amp; mergeValue(B24)&amp;"."&amp; mergeValue(C24)&amp;"."&amp; mergeValue(D24)&amp;"."&amp; mergeValue(E24)</f>
        <v>#NAME?</v>
      </c>
      <c r="M24" s="555" t="s">
        <v>9</v>
      </c>
      <c r="N24" s="647"/>
      <c r="O24" s="1253"/>
      <c r="P24" s="1253"/>
      <c r="Q24" s="1253"/>
      <c r="R24" s="1253"/>
      <c r="S24" s="1253"/>
      <c r="T24" s="1253"/>
      <c r="U24" s="1253"/>
      <c r="V24" s="1253"/>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51"/>
      <c r="B25" s="1251"/>
      <c r="C25" s="1251"/>
      <c r="D25" s="1251"/>
      <c r="E25" s="1251"/>
      <c r="F25" s="1251">
        <v>1</v>
      </c>
      <c r="G25" s="884"/>
      <c r="H25" s="884"/>
      <c r="I25" s="1251"/>
      <c r="J25" s="1251">
        <v>1</v>
      </c>
      <c r="K25" s="892"/>
      <c r="L25" s="594" t="e">
        <f ca="1">mergeValue(A25) &amp;"."&amp; mergeValue(B25)&amp;"."&amp; mergeValue(C25)&amp;"."&amp; mergeValue(D25)&amp;"."&amp; mergeValue(E25)&amp;"."&amp; mergeValue(F25)</f>
        <v>#NAME?</v>
      </c>
      <c r="M25" s="556" t="s">
        <v>10</v>
      </c>
      <c r="N25" s="647"/>
      <c r="O25" s="1254"/>
      <c r="P25" s="1255"/>
      <c r="Q25" s="1255"/>
      <c r="R25" s="1255"/>
      <c r="S25" s="1255"/>
      <c r="T25" s="1255"/>
      <c r="U25" s="1255"/>
      <c r="V25" s="1256"/>
      <c r="W25" s="631" t="s">
        <v>635</v>
      </c>
      <c r="Y25" s="590"/>
      <c r="Z25" s="590" t="str">
        <f t="shared" si="0"/>
        <v>Группа потребителей</v>
      </c>
      <c r="AA25" s="590"/>
      <c r="AB25" s="590"/>
      <c r="AC25" s="590"/>
      <c r="AI25" s="586"/>
      <c r="AJ25" s="586"/>
    </row>
    <row r="26" spans="1:36" ht="189" customHeight="1">
      <c r="A26" s="1251"/>
      <c r="B26" s="1251"/>
      <c r="C26" s="1251"/>
      <c r="D26" s="1251"/>
      <c r="E26" s="1251"/>
      <c r="F26" s="1251"/>
      <c r="G26" s="884">
        <v>1</v>
      </c>
      <c r="H26" s="884"/>
      <c r="I26" s="1251"/>
      <c r="J26" s="1251"/>
      <c r="K26" s="892">
        <v>1</v>
      </c>
      <c r="L26" s="594" t="e">
        <f ca="1">mergeValue(A26) &amp;"."&amp; mergeValue(B26)&amp;"."&amp; mergeValue(C26)&amp;"."&amp; mergeValue(D26)&amp;"."&amp; mergeValue(E26)&amp;"."&amp; mergeValue(F26)&amp;"."&amp; mergeValue(G26)</f>
        <v>#NAME?</v>
      </c>
      <c r="M26" s="1070"/>
      <c r="N26" s="647"/>
      <c r="O26" s="563"/>
      <c r="P26" s="563"/>
      <c r="Q26" s="1095"/>
      <c r="R26" s="1246"/>
      <c r="S26" s="1247" t="s">
        <v>84</v>
      </c>
      <c r="T26" s="1246"/>
      <c r="U26" s="1247" t="s">
        <v>85</v>
      </c>
      <c r="V26" s="563"/>
      <c r="W26" s="1222" t="s">
        <v>654</v>
      </c>
      <c r="X26" s="586" t="e">
        <f ca="1">strCheckDate(O27:V27)</f>
        <v>#NAME?</v>
      </c>
      <c r="Y26" s="590"/>
      <c r="Z26" s="590" t="str">
        <f t="shared" si="0"/>
        <v/>
      </c>
      <c r="AA26" s="590"/>
      <c r="AB26" s="590"/>
      <c r="AC26" s="590"/>
      <c r="AI26" s="586"/>
      <c r="AJ26" s="586"/>
    </row>
    <row r="27" spans="1:36" ht="11.25" hidden="1">
      <c r="A27" s="1251"/>
      <c r="B27" s="1251"/>
      <c r="C27" s="1251"/>
      <c r="D27" s="1251"/>
      <c r="E27" s="1251"/>
      <c r="F27" s="1251"/>
      <c r="G27" s="884"/>
      <c r="H27" s="884"/>
      <c r="I27" s="1251"/>
      <c r="J27" s="1251"/>
      <c r="K27" s="892"/>
      <c r="L27" s="601"/>
      <c r="M27" s="647"/>
      <c r="N27" s="647"/>
      <c r="O27" s="563"/>
      <c r="P27" s="563"/>
      <c r="Q27" s="585" t="str">
        <f>R26 &amp; "-" &amp; T26</f>
        <v>-</v>
      </c>
      <c r="R27" s="1246"/>
      <c r="S27" s="1247"/>
      <c r="T27" s="1246"/>
      <c r="U27" s="1247"/>
      <c r="V27" s="563"/>
      <c r="W27" s="1223"/>
      <c r="Y27" s="590"/>
      <c r="Z27" s="590" t="str">
        <f t="shared" si="0"/>
        <v/>
      </c>
      <c r="AA27" s="590"/>
      <c r="AB27" s="590"/>
      <c r="AC27" s="590"/>
      <c r="AI27" s="586"/>
      <c r="AJ27" s="586"/>
    </row>
    <row r="28" spans="1:36" ht="15" customHeight="1">
      <c r="A28" s="1251"/>
      <c r="B28" s="1251"/>
      <c r="C28" s="1251"/>
      <c r="D28" s="1251"/>
      <c r="E28" s="1251"/>
      <c r="F28" s="1251"/>
      <c r="G28" s="886"/>
      <c r="H28" s="884"/>
      <c r="I28" s="1251"/>
      <c r="J28" s="1251"/>
      <c r="K28" s="891"/>
      <c r="L28" s="539"/>
      <c r="M28" s="558" t="s">
        <v>25</v>
      </c>
      <c r="N28" s="565"/>
      <c r="O28" s="565"/>
      <c r="P28" s="565"/>
      <c r="Q28" s="565"/>
      <c r="R28" s="565"/>
      <c r="S28" s="565"/>
      <c r="T28" s="565"/>
      <c r="U28" s="565"/>
      <c r="V28" s="561"/>
      <c r="W28" s="1224"/>
      <c r="Y28" s="590"/>
      <c r="Z28" s="590" t="str">
        <f t="shared" si="0"/>
        <v>Добавить вид теплоносителя (параметры теплоносителя)</v>
      </c>
      <c r="AA28" s="590"/>
      <c r="AB28" s="590"/>
      <c r="AC28" s="590"/>
      <c r="AI28" s="586"/>
      <c r="AJ28" s="586"/>
    </row>
    <row r="29" spans="1:36" ht="15" customHeight="1">
      <c r="A29" s="1251"/>
      <c r="B29" s="1251"/>
      <c r="C29" s="1251"/>
      <c r="D29" s="1251"/>
      <c r="E29" s="1251"/>
      <c r="F29" s="886"/>
      <c r="G29" s="886"/>
      <c r="H29" s="884"/>
      <c r="I29" s="1251"/>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51"/>
      <c r="B30" s="1251"/>
      <c r="C30" s="1251"/>
      <c r="D30" s="1251"/>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51"/>
      <c r="B31" s="1251"/>
      <c r="C31" s="1251"/>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51"/>
      <c r="B32" s="1251"/>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51"/>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15" t="s">
        <v>631</v>
      </c>
      <c r="N36" s="1215"/>
      <c r="O36" s="1215"/>
      <c r="P36" s="1215"/>
      <c r="Q36" s="1215"/>
      <c r="R36" s="1215"/>
      <c r="S36" s="1215"/>
      <c r="T36" s="1215"/>
      <c r="U36" s="1215"/>
      <c r="V36" s="1215"/>
      <c r="W36" s="1215"/>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16" t="s">
        <v>491</v>
      </c>
      <c r="G2" s="1217"/>
      <c r="H2" s="1218"/>
      <c r="I2" s="807"/>
    </row>
    <row r="3" spans="1:20" ht="3" customHeight="1"/>
    <row r="4" spans="1:20" s="571" customFormat="1" ht="11.25">
      <c r="A4" s="772"/>
      <c r="B4" s="772"/>
      <c r="C4" s="772"/>
      <c r="D4" s="772"/>
      <c r="F4" s="1161" t="s">
        <v>454</v>
      </c>
      <c r="G4" s="1161"/>
      <c r="H4" s="1161"/>
      <c r="I4" s="121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1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03.12.2019</v>
      </c>
      <c r="I7" s="817" t="s">
        <v>493</v>
      </c>
      <c r="J7" s="616"/>
      <c r="K7" s="772"/>
      <c r="L7" s="772"/>
      <c r="M7" s="772"/>
      <c r="N7" s="772"/>
      <c r="O7" s="772"/>
      <c r="P7" s="772"/>
      <c r="Q7" s="772"/>
      <c r="R7" s="772"/>
      <c r="S7" s="772"/>
      <c r="T7" s="772"/>
    </row>
    <row r="8" spans="1:20" s="571" customFormat="1" ht="45">
      <c r="A8" s="1220">
        <v>1</v>
      </c>
      <c r="B8" s="772"/>
      <c r="C8" s="772"/>
      <c r="D8" s="772"/>
      <c r="F8" s="815" t="e">
        <f ca="1">"2." &amp;mergeValue(A8)</f>
        <v>#NAME?</v>
      </c>
      <c r="G8" s="816" t="s">
        <v>494</v>
      </c>
      <c r="H8" s="806"/>
      <c r="I8" s="817" t="s">
        <v>589</v>
      </c>
      <c r="J8" s="616"/>
      <c r="K8" s="772"/>
      <c r="L8" s="772"/>
      <c r="M8" s="772"/>
      <c r="N8" s="772"/>
      <c r="O8" s="772"/>
      <c r="P8" s="772"/>
      <c r="Q8" s="772"/>
      <c r="R8" s="772"/>
      <c r="S8" s="772"/>
      <c r="T8" s="772"/>
    </row>
    <row r="9" spans="1:20" s="571" customFormat="1" ht="22.5">
      <c r="A9" s="1220"/>
      <c r="B9" s="772"/>
      <c r="C9" s="772"/>
      <c r="D9" s="772"/>
      <c r="F9" s="815" t="e">
        <f ca="1">"3." &amp;mergeValue(A9)</f>
        <v>#NAME?</v>
      </c>
      <c r="G9" s="816" t="s">
        <v>495</v>
      </c>
      <c r="H9" s="806"/>
      <c r="I9" s="817" t="s">
        <v>587</v>
      </c>
      <c r="J9" s="616"/>
      <c r="K9" s="772"/>
      <c r="L9" s="772"/>
      <c r="M9" s="772"/>
      <c r="N9" s="772"/>
      <c r="O9" s="772"/>
      <c r="P9" s="772"/>
      <c r="Q9" s="772"/>
      <c r="R9" s="772"/>
      <c r="S9" s="772"/>
      <c r="T9" s="772"/>
    </row>
    <row r="10" spans="1:20" s="571" customFormat="1" ht="22.5">
      <c r="A10" s="1220"/>
      <c r="B10" s="772"/>
      <c r="C10" s="772"/>
      <c r="D10" s="772"/>
      <c r="F10" s="815" t="e">
        <f ca="1">"4."&amp;mergeValue(A10)</f>
        <v>#NAME?</v>
      </c>
      <c r="G10" s="816" t="s">
        <v>496</v>
      </c>
      <c r="H10" s="802" t="s">
        <v>458</v>
      </c>
      <c r="I10" s="817"/>
      <c r="J10" s="616"/>
      <c r="K10" s="772"/>
      <c r="L10" s="772"/>
      <c r="M10" s="772"/>
      <c r="N10" s="772"/>
      <c r="O10" s="772"/>
      <c r="P10" s="772"/>
      <c r="Q10" s="772"/>
      <c r="R10" s="772"/>
      <c r="S10" s="772"/>
      <c r="T10" s="772"/>
    </row>
    <row r="11" spans="1:20" s="571" customFormat="1" ht="18.75">
      <c r="A11" s="1220"/>
      <c r="B11" s="1220">
        <v>1</v>
      </c>
      <c r="C11" s="778"/>
      <c r="D11" s="778"/>
      <c r="F11" s="815" t="e">
        <f ca="1">"4."&amp;mergeValue(A11) &amp;"."&amp;mergeValue(B11)</f>
        <v>#NAME?</v>
      </c>
      <c r="G11" s="831" t="s">
        <v>591</v>
      </c>
      <c r="H11" s="806" t="str">
        <f>IF(region_name="","",region_name)</f>
        <v>Ростовская область</v>
      </c>
      <c r="I11" s="817" t="s">
        <v>499</v>
      </c>
      <c r="J11" s="616"/>
      <c r="K11" s="772"/>
      <c r="L11" s="772"/>
      <c r="M11" s="772"/>
      <c r="N11" s="772"/>
      <c r="O11" s="772"/>
      <c r="P11" s="772"/>
      <c r="Q11" s="772"/>
      <c r="R11" s="772"/>
      <c r="S11" s="772"/>
      <c r="T11" s="772"/>
    </row>
    <row r="12" spans="1:20" s="571" customFormat="1" ht="22.5">
      <c r="A12" s="1220"/>
      <c r="B12" s="1220"/>
      <c r="C12" s="1220">
        <v>1</v>
      </c>
      <c r="D12" s="778"/>
      <c r="F12" s="815" t="e">
        <f ca="1">"4."&amp;mergeValue(A12) &amp;"."&amp;mergeValue(B12)&amp;"."&amp;mergeValue(C12)</f>
        <v>#NAME?</v>
      </c>
      <c r="G12" s="818" t="s">
        <v>497</v>
      </c>
      <c r="H12" s="806"/>
      <c r="I12" s="817" t="s">
        <v>500</v>
      </c>
      <c r="J12" s="616"/>
      <c r="K12" s="772"/>
      <c r="L12" s="772"/>
      <c r="M12" s="772"/>
      <c r="N12" s="772"/>
      <c r="O12" s="772"/>
      <c r="P12" s="772"/>
      <c r="Q12" s="772"/>
      <c r="R12" s="772"/>
      <c r="S12" s="772"/>
      <c r="T12" s="772"/>
    </row>
    <row r="13" spans="1:20" s="571" customFormat="1" ht="39" customHeight="1">
      <c r="A13" s="1220"/>
      <c r="B13" s="1220"/>
      <c r="C13" s="1220"/>
      <c r="D13" s="778">
        <v>1</v>
      </c>
      <c r="F13" s="815" t="e">
        <f ca="1">"4."&amp;mergeValue(A13) &amp;"."&amp;mergeValue(B13)&amp;"."&amp;mergeValue(C13)&amp;"."&amp;mergeValue(D13)</f>
        <v>#NAME?</v>
      </c>
      <c r="G13" s="819" t="s">
        <v>498</v>
      </c>
      <c r="H13" s="806"/>
      <c r="I13" s="1221" t="s">
        <v>590</v>
      </c>
      <c r="J13" s="616"/>
      <c r="K13" s="772"/>
      <c r="L13" s="772"/>
      <c r="M13" s="772"/>
      <c r="N13" s="772"/>
      <c r="O13" s="772"/>
      <c r="P13" s="772"/>
      <c r="Q13" s="772"/>
      <c r="R13" s="772"/>
      <c r="S13" s="772"/>
      <c r="T13" s="772"/>
    </row>
    <row r="14" spans="1:20" s="571" customFormat="1" ht="18.75">
      <c r="A14" s="1220"/>
      <c r="B14" s="1220"/>
      <c r="C14" s="1220"/>
      <c r="D14" s="778"/>
      <c r="F14" s="820"/>
      <c r="G14" s="760" t="s">
        <v>4</v>
      </c>
      <c r="H14" s="625"/>
      <c r="I14" s="1221"/>
      <c r="J14" s="616"/>
      <c r="K14" s="772"/>
      <c r="L14" s="772"/>
      <c r="M14" s="772"/>
      <c r="N14" s="772"/>
      <c r="O14" s="772"/>
      <c r="P14" s="772"/>
      <c r="Q14" s="772"/>
      <c r="R14" s="772"/>
      <c r="S14" s="772"/>
      <c r="T14" s="772"/>
    </row>
    <row r="15" spans="1:20" s="571" customFormat="1" ht="18.75">
      <c r="A15" s="1220"/>
      <c r="B15" s="1220"/>
      <c r="C15" s="778"/>
      <c r="D15" s="778"/>
      <c r="F15" s="635"/>
      <c r="G15" s="578" t="s">
        <v>403</v>
      </c>
      <c r="H15" s="636"/>
      <c r="I15" s="637"/>
      <c r="J15" s="616"/>
      <c r="K15" s="772"/>
      <c r="L15" s="772"/>
      <c r="M15" s="772"/>
      <c r="N15" s="772"/>
      <c r="O15" s="772"/>
      <c r="P15" s="772"/>
      <c r="Q15" s="772"/>
      <c r="R15" s="772"/>
      <c r="S15" s="772"/>
      <c r="T15" s="772"/>
    </row>
    <row r="16" spans="1:20" s="571" customFormat="1" ht="18.75">
      <c r="A16" s="122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15" t="s">
        <v>592</v>
      </c>
      <c r="H19" s="1215"/>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48" t="s">
        <v>630</v>
      </c>
      <c r="M5" s="1248"/>
      <c r="N5" s="1248"/>
      <c r="O5" s="1248"/>
      <c r="P5" s="1248"/>
      <c r="Q5" s="1248"/>
      <c r="R5" s="1248"/>
      <c r="S5" s="1248"/>
      <c r="T5" s="1248"/>
      <c r="U5" s="665"/>
    </row>
    <row r="6" spans="1:34" ht="3" customHeight="1">
      <c r="J6" s="687"/>
      <c r="K6" s="687"/>
      <c r="L6" s="755"/>
      <c r="M6" s="755"/>
      <c r="N6" s="755"/>
      <c r="O6" s="756"/>
      <c r="P6" s="756"/>
      <c r="Q6" s="756"/>
      <c r="R6" s="756"/>
      <c r="S6" s="756"/>
      <c r="T6" s="756"/>
      <c r="U6" s="756"/>
      <c r="V6" s="805"/>
    </row>
    <row r="7" spans="1:34" ht="33.75">
      <c r="J7" s="687"/>
      <c r="K7" s="687"/>
      <c r="L7" s="755"/>
      <c r="M7" s="618" t="s">
        <v>744</v>
      </c>
      <c r="N7" s="755"/>
      <c r="O7" s="1262"/>
      <c r="P7" s="1263"/>
      <c r="Q7" s="1263"/>
      <c r="R7" s="1263"/>
      <c r="S7" s="1263"/>
      <c r="T7" s="1264"/>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5" t="str">
        <f>IF(NameOrPr_ch="",IF(NameOrPr="","",NameOrPr),NameOrPr_ch)</f>
        <v>Региональная служба по тарифам Ростовской области</v>
      </c>
      <c r="P9" s="1225"/>
      <c r="Q9" s="1225"/>
      <c r="R9" s="1225"/>
      <c r="S9" s="1225"/>
      <c r="T9" s="122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25" t="str">
        <f>IF(datePr_ch="",IF(datePr="","",datePr),datePr_ch)</f>
        <v>26.11.2019</v>
      </c>
      <c r="P10" s="1225"/>
      <c r="Q10" s="1225"/>
      <c r="R10" s="1225"/>
      <c r="S10" s="1225"/>
      <c r="T10" s="122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25" t="str">
        <f>IF(numberPr_ch="",IF(numberPr="","",numberPr),numberPr_ch)</f>
        <v>56/11, 56/12, 56/13</v>
      </c>
      <c r="P11" s="1225"/>
      <c r="Q11" s="1225"/>
      <c r="R11" s="1225"/>
      <c r="S11" s="1225"/>
      <c r="T11" s="122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5" t="str">
        <f>IF(IstPub_ch="",IF(IstPub="","",IstPub),IstPub_ch)</f>
        <v>официальный портал правовой информации Ростовской области "Право"</v>
      </c>
      <c r="P12" s="1225"/>
      <c r="Q12" s="1225"/>
      <c r="R12" s="1225"/>
      <c r="S12" s="1225"/>
      <c r="T12" s="122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49"/>
      <c r="M13" s="1249"/>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6"/>
      <c r="P14" s="1226"/>
      <c r="Q14" s="1226"/>
      <c r="R14" s="1226"/>
      <c r="S14" s="1226"/>
      <c r="T14" s="1226"/>
      <c r="U14" s="1226"/>
    </row>
    <row r="15" spans="1:34">
      <c r="J15" s="687"/>
      <c r="K15" s="687"/>
      <c r="L15" s="1161" t="s">
        <v>454</v>
      </c>
      <c r="M15" s="1161"/>
      <c r="N15" s="1161"/>
      <c r="O15" s="1161"/>
      <c r="P15" s="1161"/>
      <c r="Q15" s="1161"/>
      <c r="R15" s="1161"/>
      <c r="S15" s="1161"/>
      <c r="T15" s="1161"/>
      <c r="U15" s="1161"/>
      <c r="V15" s="1161"/>
      <c r="W15" s="1161" t="s">
        <v>455</v>
      </c>
    </row>
    <row r="16" spans="1:34" ht="14.25" customHeight="1">
      <c r="J16" s="687"/>
      <c r="K16" s="687"/>
      <c r="L16" s="1232" t="s">
        <v>92</v>
      </c>
      <c r="M16" s="1232" t="s">
        <v>638</v>
      </c>
      <c r="N16" s="662"/>
      <c r="O16" s="1233" t="s">
        <v>640</v>
      </c>
      <c r="P16" s="1234"/>
      <c r="Q16" s="1234"/>
      <c r="R16" s="1234"/>
      <c r="S16" s="1234"/>
      <c r="T16" s="1235"/>
      <c r="U16" s="1243" t="s">
        <v>341</v>
      </c>
      <c r="V16" s="1229" t="s">
        <v>275</v>
      </c>
      <c r="W16" s="1161"/>
    </row>
    <row r="17" spans="1:36" ht="14.25" customHeight="1">
      <c r="J17" s="687"/>
      <c r="K17" s="687"/>
      <c r="L17" s="1232"/>
      <c r="M17" s="1232"/>
      <c r="N17" s="663"/>
      <c r="O17" s="1238" t="s">
        <v>604</v>
      </c>
      <c r="P17" s="1236" t="s">
        <v>271</v>
      </c>
      <c r="Q17" s="1237"/>
      <c r="R17" s="1240" t="s">
        <v>653</v>
      </c>
      <c r="S17" s="1241"/>
      <c r="T17" s="1242"/>
      <c r="U17" s="1244"/>
      <c r="V17" s="1230"/>
      <c r="W17" s="1161"/>
    </row>
    <row r="18" spans="1:36" ht="33.75" customHeight="1">
      <c r="J18" s="687"/>
      <c r="K18" s="687"/>
      <c r="L18" s="1232"/>
      <c r="M18" s="1232"/>
      <c r="N18" s="664"/>
      <c r="O18" s="1239"/>
      <c r="P18" s="757" t="s">
        <v>605</v>
      </c>
      <c r="Q18" s="757" t="s">
        <v>6</v>
      </c>
      <c r="R18" s="781" t="s">
        <v>274</v>
      </c>
      <c r="S18" s="1227" t="s">
        <v>273</v>
      </c>
      <c r="T18" s="1228"/>
      <c r="U18" s="1245"/>
      <c r="V18" s="1231"/>
      <c r="W18" s="1161"/>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50">
        <f ca="1">OFFSET(S19,0,-1)+1</f>
        <v>7</v>
      </c>
      <c r="T19" s="1250"/>
      <c r="U19" s="779">
        <f ca="1">OFFSET(U19,0,-2)+1</f>
        <v>8</v>
      </c>
      <c r="V19" s="650">
        <f ca="1">OFFSET(V19,0,-1)</f>
        <v>8</v>
      </c>
      <c r="W19" s="779">
        <f ca="1">OFFSET(W19,0,-1)+1</f>
        <v>9</v>
      </c>
    </row>
    <row r="20" spans="1:36" ht="22.5">
      <c r="A20" s="1251">
        <v>1</v>
      </c>
      <c r="B20" s="884"/>
      <c r="C20" s="884"/>
      <c r="D20" s="884"/>
      <c r="E20" s="885"/>
      <c r="F20" s="886"/>
      <c r="G20" s="886"/>
      <c r="H20" s="886"/>
      <c r="I20" s="887"/>
      <c r="J20" s="882"/>
      <c r="K20" s="889"/>
      <c r="L20" s="782" t="e">
        <f ca="1">mergeValue(A20)</f>
        <v>#NAME?</v>
      </c>
      <c r="M20" s="642" t="s">
        <v>20</v>
      </c>
      <c r="N20" s="647"/>
      <c r="O20" s="1252"/>
      <c r="P20" s="1252"/>
      <c r="Q20" s="1252"/>
      <c r="R20" s="1252"/>
      <c r="S20" s="1252"/>
      <c r="T20" s="1252"/>
      <c r="U20" s="1252"/>
      <c r="V20" s="1252"/>
      <c r="W20" s="631" t="s">
        <v>476</v>
      </c>
      <c r="Y20" s="830"/>
      <c r="Z20" s="830" t="str">
        <f t="shared" ref="Z20:Z33" si="0">IF(M20="","",M20 )</f>
        <v>Наименование тарифа</v>
      </c>
      <c r="AA20" s="830"/>
      <c r="AB20" s="830"/>
      <c r="AC20" s="830"/>
      <c r="AI20" s="809"/>
      <c r="AJ20" s="809"/>
    </row>
    <row r="21" spans="1:36" ht="22.5">
      <c r="A21" s="1251"/>
      <c r="B21" s="1251">
        <v>1</v>
      </c>
      <c r="C21" s="884"/>
      <c r="D21" s="884"/>
      <c r="E21" s="886"/>
      <c r="F21" s="886"/>
      <c r="G21" s="886"/>
      <c r="H21" s="886"/>
      <c r="I21" s="881"/>
      <c r="J21" s="880"/>
      <c r="K21" s="883"/>
      <c r="L21" s="782" t="e">
        <f ca="1">mergeValue(A21) &amp;"."&amp; mergeValue(B21)</f>
        <v>#NAME?</v>
      </c>
      <c r="M21" s="693" t="s">
        <v>16</v>
      </c>
      <c r="N21" s="647"/>
      <c r="O21" s="1252"/>
      <c r="P21" s="1252"/>
      <c r="Q21" s="1252"/>
      <c r="R21" s="1252"/>
      <c r="S21" s="1252"/>
      <c r="T21" s="1252"/>
      <c r="U21" s="1252"/>
      <c r="V21" s="1252"/>
      <c r="W21" s="631" t="s">
        <v>477</v>
      </c>
      <c r="Y21" s="830"/>
      <c r="Z21" s="830" t="str">
        <f t="shared" si="0"/>
        <v>Территория действия тарифа</v>
      </c>
      <c r="AA21" s="830"/>
      <c r="AB21" s="830"/>
      <c r="AC21" s="830"/>
      <c r="AI21" s="809"/>
      <c r="AJ21" s="809"/>
    </row>
    <row r="22" spans="1:36" ht="22.5">
      <c r="A22" s="1251"/>
      <c r="B22" s="1251"/>
      <c r="C22" s="1251">
        <v>1</v>
      </c>
      <c r="D22" s="884"/>
      <c r="E22" s="886"/>
      <c r="F22" s="886"/>
      <c r="G22" s="886"/>
      <c r="H22" s="886"/>
      <c r="I22" s="888"/>
      <c r="J22" s="880"/>
      <c r="K22" s="883"/>
      <c r="L22" s="782" t="e">
        <f ca="1">mergeValue(A22) &amp;"."&amp; mergeValue(B22)&amp;"."&amp; mergeValue(C22)</f>
        <v>#NAME?</v>
      </c>
      <c r="M22" s="694" t="s">
        <v>7</v>
      </c>
      <c r="N22" s="647"/>
      <c r="O22" s="1252"/>
      <c r="P22" s="1252"/>
      <c r="Q22" s="1252"/>
      <c r="R22" s="1252"/>
      <c r="S22" s="1252"/>
      <c r="T22" s="1252"/>
      <c r="U22" s="1252"/>
      <c r="V22" s="1252"/>
      <c r="W22" s="631" t="s">
        <v>632</v>
      </c>
      <c r="Y22" s="830"/>
      <c r="Z22" s="830" t="str">
        <f t="shared" si="0"/>
        <v xml:space="preserve">Наименование системы теплоснабжения </v>
      </c>
      <c r="AA22" s="830"/>
      <c r="AB22" s="830"/>
      <c r="AC22" s="830"/>
      <c r="AI22" s="809"/>
      <c r="AJ22" s="809"/>
    </row>
    <row r="23" spans="1:36" ht="22.5">
      <c r="A23" s="1251"/>
      <c r="B23" s="1251"/>
      <c r="C23" s="1251"/>
      <c r="D23" s="1251">
        <v>1</v>
      </c>
      <c r="E23" s="886"/>
      <c r="F23" s="886"/>
      <c r="G23" s="886"/>
      <c r="H23" s="886"/>
      <c r="I23" s="888"/>
      <c r="J23" s="880"/>
      <c r="K23" s="883"/>
      <c r="L23" s="782" t="e">
        <f ca="1">mergeValue(A23) &amp;"."&amp; mergeValue(B23)&amp;"."&amp; mergeValue(C23)&amp;"."&amp; mergeValue(D23)</f>
        <v>#NAME?</v>
      </c>
      <c r="M23" s="695" t="s">
        <v>22</v>
      </c>
      <c r="N23" s="647"/>
      <c r="O23" s="1252"/>
      <c r="P23" s="1252"/>
      <c r="Q23" s="1252"/>
      <c r="R23" s="1252"/>
      <c r="S23" s="1252"/>
      <c r="T23" s="1252"/>
      <c r="U23" s="1252"/>
      <c r="V23" s="1252"/>
      <c r="W23" s="631" t="s">
        <v>633</v>
      </c>
      <c r="Y23" s="830"/>
      <c r="Z23" s="830" t="str">
        <f t="shared" si="0"/>
        <v xml:space="preserve">Источник тепловой энергии  </v>
      </c>
      <c r="AA23" s="830"/>
      <c r="AB23" s="830"/>
      <c r="AC23" s="830"/>
      <c r="AI23" s="809"/>
      <c r="AJ23" s="809"/>
    </row>
    <row r="24" spans="1:36" ht="101.25">
      <c r="A24" s="1251"/>
      <c r="B24" s="1251"/>
      <c r="C24" s="1251"/>
      <c r="D24" s="1251"/>
      <c r="E24" s="1251">
        <v>1</v>
      </c>
      <c r="F24" s="886"/>
      <c r="G24" s="886"/>
      <c r="H24" s="884">
        <v>1</v>
      </c>
      <c r="I24" s="1251">
        <v>1</v>
      </c>
      <c r="J24" s="886"/>
      <c r="K24" s="891"/>
      <c r="L24" s="782" t="e">
        <f ca="1">mergeValue(A24) &amp;"."&amp; mergeValue(B24)&amp;"."&amp; mergeValue(C24)&amp;"."&amp; mergeValue(D24)&amp;"."&amp; mergeValue(E24)</f>
        <v>#NAME?</v>
      </c>
      <c r="M24" s="555" t="s">
        <v>9</v>
      </c>
      <c r="N24" s="647"/>
      <c r="O24" s="1253"/>
      <c r="P24" s="1253"/>
      <c r="Q24" s="1253"/>
      <c r="R24" s="1253"/>
      <c r="S24" s="1253"/>
      <c r="T24" s="1253"/>
      <c r="U24" s="1253"/>
      <c r="V24" s="1253"/>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51"/>
      <c r="B25" s="1251"/>
      <c r="C25" s="1251"/>
      <c r="D25" s="1251"/>
      <c r="E25" s="1251"/>
      <c r="F25" s="1251">
        <v>1</v>
      </c>
      <c r="G25" s="884"/>
      <c r="H25" s="884"/>
      <c r="I25" s="1251"/>
      <c r="J25" s="1251">
        <v>1</v>
      </c>
      <c r="K25" s="892"/>
      <c r="L25" s="782" t="e">
        <f ca="1">mergeValue(A25) &amp;"."&amp; mergeValue(B25)&amp;"."&amp; mergeValue(C25)&amp;"."&amp; mergeValue(D25)&amp;"."&amp; mergeValue(E25)&amp;"."&amp; mergeValue(F25)</f>
        <v>#NAME?</v>
      </c>
      <c r="M25" s="556" t="s">
        <v>10</v>
      </c>
      <c r="N25" s="647"/>
      <c r="O25" s="1253"/>
      <c r="P25" s="1253"/>
      <c r="Q25" s="1253"/>
      <c r="R25" s="1253"/>
      <c r="S25" s="1253"/>
      <c r="T25" s="1253"/>
      <c r="U25" s="1253"/>
      <c r="V25" s="1253"/>
      <c r="W25" s="631" t="s">
        <v>635</v>
      </c>
      <c r="Y25" s="830"/>
      <c r="Z25" s="830" t="str">
        <f t="shared" si="0"/>
        <v>Группа потребителей</v>
      </c>
      <c r="AA25" s="830"/>
      <c r="AB25" s="830"/>
      <c r="AC25" s="830"/>
      <c r="AI25" s="809"/>
      <c r="AJ25" s="809"/>
    </row>
    <row r="26" spans="1:36" ht="189" customHeight="1">
      <c r="A26" s="1251"/>
      <c r="B26" s="1251"/>
      <c r="C26" s="1251"/>
      <c r="D26" s="1251"/>
      <c r="E26" s="1251"/>
      <c r="F26" s="1251"/>
      <c r="G26" s="884">
        <v>1</v>
      </c>
      <c r="H26" s="884"/>
      <c r="I26" s="1251"/>
      <c r="J26" s="1251"/>
      <c r="K26" s="892">
        <v>1</v>
      </c>
      <c r="L26" s="782" t="e">
        <f ca="1">mergeValue(A26) &amp;"."&amp; mergeValue(B26)&amp;"."&amp; mergeValue(C26)&amp;"."&amp; mergeValue(D26)&amp;"."&amp; mergeValue(E26)&amp;"."&amp; mergeValue(F26)&amp;"."&amp; mergeValue(G26)</f>
        <v>#NAME?</v>
      </c>
      <c r="M26" s="1070"/>
      <c r="N26" s="647"/>
      <c r="O26" s="764"/>
      <c r="P26" s="764"/>
      <c r="Q26" s="1095"/>
      <c r="R26" s="1246"/>
      <c r="S26" s="1247" t="s">
        <v>84</v>
      </c>
      <c r="T26" s="1246"/>
      <c r="U26" s="1247" t="s">
        <v>85</v>
      </c>
      <c r="V26" s="764"/>
      <c r="W26" s="1222" t="s">
        <v>654</v>
      </c>
      <c r="X26" s="809" t="e">
        <f ca="1">strCheckDate(O27:V27)</f>
        <v>#NAME?</v>
      </c>
      <c r="Y26" s="830"/>
      <c r="Z26" s="830" t="str">
        <f t="shared" si="0"/>
        <v/>
      </c>
      <c r="AA26" s="830"/>
      <c r="AB26" s="830"/>
      <c r="AC26" s="830"/>
      <c r="AI26" s="809"/>
      <c r="AJ26" s="809"/>
    </row>
    <row r="27" spans="1:36" ht="11.25" hidden="1">
      <c r="A27" s="1251"/>
      <c r="B27" s="1251"/>
      <c r="C27" s="1251"/>
      <c r="D27" s="1251"/>
      <c r="E27" s="1251"/>
      <c r="F27" s="1251"/>
      <c r="G27" s="884"/>
      <c r="H27" s="884"/>
      <c r="I27" s="1251"/>
      <c r="J27" s="1251"/>
      <c r="K27" s="892"/>
      <c r="L27" s="801"/>
      <c r="M27" s="647"/>
      <c r="N27" s="647"/>
      <c r="O27" s="764"/>
      <c r="P27" s="764"/>
      <c r="Q27" s="770" t="str">
        <f>R26 &amp; "-" &amp; T26</f>
        <v>-</v>
      </c>
      <c r="R27" s="1246"/>
      <c r="S27" s="1247"/>
      <c r="T27" s="1246"/>
      <c r="U27" s="1247"/>
      <c r="V27" s="764"/>
      <c r="W27" s="1223"/>
      <c r="Y27" s="830"/>
      <c r="Z27" s="830" t="str">
        <f t="shared" si="0"/>
        <v/>
      </c>
      <c r="AA27" s="830"/>
      <c r="AB27" s="830"/>
      <c r="AC27" s="830"/>
      <c r="AI27" s="809"/>
      <c r="AJ27" s="809"/>
    </row>
    <row r="28" spans="1:36" ht="15" customHeight="1">
      <c r="A28" s="1251"/>
      <c r="B28" s="1251"/>
      <c r="C28" s="1251"/>
      <c r="D28" s="1251"/>
      <c r="E28" s="1251"/>
      <c r="F28" s="1251"/>
      <c r="G28" s="886"/>
      <c r="H28" s="884"/>
      <c r="I28" s="1251"/>
      <c r="J28" s="1251"/>
      <c r="K28" s="891"/>
      <c r="L28" s="689"/>
      <c r="M28" s="558" t="s">
        <v>25</v>
      </c>
      <c r="N28" s="766"/>
      <c r="O28" s="766"/>
      <c r="P28" s="766"/>
      <c r="Q28" s="766"/>
      <c r="R28" s="766"/>
      <c r="S28" s="766"/>
      <c r="T28" s="766"/>
      <c r="U28" s="766"/>
      <c r="V28" s="763"/>
      <c r="W28" s="1224"/>
      <c r="Y28" s="830"/>
      <c r="Z28" s="830" t="str">
        <f t="shared" si="0"/>
        <v>Добавить вид теплоносителя (параметры теплоносителя)</v>
      </c>
      <c r="AA28" s="830"/>
      <c r="AB28" s="830"/>
      <c r="AC28" s="830"/>
      <c r="AI28" s="809"/>
      <c r="AJ28" s="809"/>
    </row>
    <row r="29" spans="1:36" ht="15" customHeight="1">
      <c r="A29" s="1251"/>
      <c r="B29" s="1251"/>
      <c r="C29" s="1251"/>
      <c r="D29" s="1251"/>
      <c r="E29" s="1251"/>
      <c r="F29" s="886"/>
      <c r="G29" s="886"/>
      <c r="H29" s="884"/>
      <c r="I29" s="1251"/>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51"/>
      <c r="B30" s="1251"/>
      <c r="C30" s="1251"/>
      <c r="D30" s="1251"/>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51"/>
      <c r="B31" s="1251"/>
      <c r="C31" s="1251"/>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51"/>
      <c r="B32" s="1251"/>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51"/>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15" t="s">
        <v>631</v>
      </c>
      <c r="N36" s="1215"/>
      <c r="O36" s="1215"/>
      <c r="P36" s="1215"/>
      <c r="Q36" s="1215"/>
      <c r="R36" s="1215"/>
      <c r="S36" s="1215"/>
      <c r="T36" s="1215"/>
      <c r="U36" s="1215"/>
      <c r="V36" s="1215"/>
      <c r="W36" s="1215"/>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16" t="s">
        <v>491</v>
      </c>
      <c r="G2" s="1217"/>
      <c r="H2" s="1218"/>
      <c r="I2" s="641"/>
    </row>
    <row r="3" spans="1:20" ht="3" customHeight="1"/>
    <row r="4" spans="1:20" s="571" customFormat="1" ht="11.25">
      <c r="A4" s="591"/>
      <c r="B4" s="591"/>
      <c r="C4" s="591"/>
      <c r="D4" s="591"/>
      <c r="F4" s="1161" t="s">
        <v>454</v>
      </c>
      <c r="G4" s="1161"/>
      <c r="H4" s="1161"/>
      <c r="I4" s="121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03.12.2019</v>
      </c>
      <c r="I7" s="582" t="s">
        <v>493</v>
      </c>
      <c r="J7" s="616"/>
      <c r="K7" s="591"/>
      <c r="L7" s="591"/>
      <c r="M7" s="591"/>
      <c r="N7" s="591"/>
      <c r="O7" s="591"/>
      <c r="P7" s="591"/>
      <c r="Q7" s="591"/>
      <c r="R7" s="591"/>
      <c r="S7" s="591"/>
      <c r="T7" s="591"/>
    </row>
    <row r="8" spans="1:20" s="571" customFormat="1" ht="45">
      <c r="A8" s="1220">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20"/>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2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20"/>
      <c r="B11" s="1220">
        <v>1</v>
      </c>
      <c r="C11" s="624"/>
      <c r="D11" s="624"/>
      <c r="F11" s="617" t="e">
        <f ca="1">"4."&amp;mergeValue(A11) &amp;"."&amp;mergeValue(B11)</f>
        <v>#NAME?</v>
      </c>
      <c r="G11" s="612" t="s">
        <v>591</v>
      </c>
      <c r="H11" s="605" t="str">
        <f>IF(region_name="","",region_name)</f>
        <v>Ростовская область</v>
      </c>
      <c r="I11" s="582" t="s">
        <v>499</v>
      </c>
      <c r="J11" s="616"/>
      <c r="K11" s="591"/>
      <c r="L11" s="591"/>
      <c r="M11" s="591"/>
      <c r="N11" s="591"/>
      <c r="O11" s="591"/>
      <c r="P11" s="591"/>
      <c r="Q11" s="591"/>
      <c r="R11" s="591"/>
      <c r="S11" s="591"/>
      <c r="T11" s="591"/>
    </row>
    <row r="12" spans="1:20" s="571" customFormat="1" ht="22.5">
      <c r="A12" s="1220"/>
      <c r="B12" s="1220"/>
      <c r="C12" s="122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20"/>
      <c r="B13" s="1220"/>
      <c r="C13" s="1220"/>
      <c r="D13" s="624">
        <v>1</v>
      </c>
      <c r="F13" s="617" t="e">
        <f ca="1">"4."&amp;mergeValue(A13) &amp;"."&amp;mergeValue(B13)&amp;"."&amp;mergeValue(C13)&amp;"."&amp;mergeValue(D13)</f>
        <v>#NAME?</v>
      </c>
      <c r="G13" s="634" t="s">
        <v>498</v>
      </c>
      <c r="H13" s="605"/>
      <c r="I13" s="1221" t="s">
        <v>590</v>
      </c>
      <c r="J13" s="616"/>
      <c r="K13" s="591"/>
      <c r="L13" s="591"/>
      <c r="M13" s="591"/>
      <c r="N13" s="591"/>
      <c r="O13" s="591"/>
      <c r="P13" s="591"/>
      <c r="Q13" s="591"/>
      <c r="R13" s="591"/>
      <c r="S13" s="591"/>
      <c r="T13" s="591"/>
    </row>
    <row r="14" spans="1:20" s="571" customFormat="1" ht="18.75">
      <c r="A14" s="1220"/>
      <c r="B14" s="1220"/>
      <c r="C14" s="1220"/>
      <c r="D14" s="624"/>
      <c r="F14" s="620"/>
      <c r="G14" s="551" t="s">
        <v>4</v>
      </c>
      <c r="H14" s="625"/>
      <c r="I14" s="1221"/>
      <c r="J14" s="616"/>
      <c r="K14" s="591"/>
      <c r="L14" s="591"/>
      <c r="M14" s="591"/>
      <c r="N14" s="591"/>
      <c r="O14" s="591"/>
      <c r="P14" s="591"/>
      <c r="Q14" s="591"/>
      <c r="R14" s="591"/>
      <c r="S14" s="591"/>
      <c r="T14" s="591"/>
    </row>
    <row r="15" spans="1:20" s="571" customFormat="1" ht="18.75">
      <c r="A15" s="1220"/>
      <c r="B15" s="1220"/>
      <c r="C15" s="624"/>
      <c r="D15" s="624"/>
      <c r="F15" s="635"/>
      <c r="G15" s="578" t="s">
        <v>403</v>
      </c>
      <c r="H15" s="636"/>
      <c r="I15" s="637"/>
      <c r="J15" s="616"/>
      <c r="K15" s="591"/>
      <c r="L15" s="591"/>
      <c r="M15" s="591"/>
      <c r="N15" s="591"/>
      <c r="O15" s="591"/>
      <c r="P15" s="591"/>
      <c r="Q15" s="591"/>
      <c r="R15" s="591"/>
      <c r="S15" s="591"/>
      <c r="T15" s="591"/>
    </row>
    <row r="16" spans="1:20" s="571" customFormat="1" ht="18.75">
      <c r="A16" s="122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15" t="s">
        <v>592</v>
      </c>
      <c r="H19" s="121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48" t="s">
        <v>630</v>
      </c>
      <c r="M5" s="1248"/>
      <c r="N5" s="1248"/>
      <c r="O5" s="1248"/>
      <c r="P5" s="1248"/>
      <c r="Q5" s="1248"/>
      <c r="R5" s="1248"/>
      <c r="S5" s="1248"/>
      <c r="T5" s="1248"/>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5" t="str">
        <f>IF(NameOrPr_ch="",IF(NameOrPr="","",NameOrPr),NameOrPr_ch)</f>
        <v>Региональная служба по тарифам Ростовской области</v>
      </c>
      <c r="P7" s="1225"/>
      <c r="Q7" s="1225"/>
      <c r="R7" s="1225"/>
      <c r="S7" s="1225"/>
      <c r="T7" s="1225"/>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595</v>
      </c>
      <c r="N8" s="667"/>
      <c r="O8" s="1225" t="str">
        <f>IF(datePr_ch="",IF(datePr="","",datePr),datePr_ch)</f>
        <v>26.11.2019</v>
      </c>
      <c r="P8" s="1225"/>
      <c r="Q8" s="1225"/>
      <c r="R8" s="1225"/>
      <c r="S8" s="1225"/>
      <c r="T8" s="1225"/>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594</v>
      </c>
      <c r="N9" s="667"/>
      <c r="O9" s="1225" t="str">
        <f>IF(numberPr_ch="",IF(numberPr="","",numberPr),numberPr_ch)</f>
        <v>56/11, 56/12, 56/13</v>
      </c>
      <c r="P9" s="1225"/>
      <c r="Q9" s="1225"/>
      <c r="R9" s="1225"/>
      <c r="S9" s="1225"/>
      <c r="T9" s="1225"/>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5" t="str">
        <f>IF(IstPub_ch="",IF(IstPub="","",IstPub),IstPub_ch)</f>
        <v>официальный портал правовой информации Ростовской области "Право"</v>
      </c>
      <c r="P10" s="1225"/>
      <c r="Q10" s="1225"/>
      <c r="R10" s="1225"/>
      <c r="S10" s="1225"/>
      <c r="T10" s="1225"/>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69"/>
      <c r="P12" s="1269"/>
      <c r="Q12" s="1269"/>
      <c r="R12" s="1269"/>
      <c r="S12" s="1269"/>
      <c r="T12" s="1269"/>
      <c r="U12" s="1269"/>
    </row>
    <row r="13" spans="1:33">
      <c r="J13" s="482"/>
      <c r="K13" s="482"/>
      <c r="L13" s="1161" t="s">
        <v>454</v>
      </c>
      <c r="M13" s="1161"/>
      <c r="N13" s="1161"/>
      <c r="O13" s="1161"/>
      <c r="P13" s="1161"/>
      <c r="Q13" s="1161"/>
      <c r="R13" s="1161"/>
      <c r="S13" s="1161"/>
      <c r="T13" s="1161"/>
      <c r="U13" s="1161"/>
      <c r="V13" s="1161"/>
      <c r="W13" s="1161" t="s">
        <v>455</v>
      </c>
    </row>
    <row r="14" spans="1:33" ht="14.25" customHeight="1">
      <c r="J14" s="482"/>
      <c r="K14" s="482"/>
      <c r="L14" s="1232" t="s">
        <v>92</v>
      </c>
      <c r="M14" s="1232" t="s">
        <v>638</v>
      </c>
      <c r="N14" s="475"/>
      <c r="O14" s="1233" t="s">
        <v>640</v>
      </c>
      <c r="P14" s="1234"/>
      <c r="Q14" s="1234"/>
      <c r="R14" s="1234"/>
      <c r="S14" s="1234"/>
      <c r="T14" s="1235"/>
      <c r="U14" s="1243" t="s">
        <v>341</v>
      </c>
      <c r="V14" s="1268" t="s">
        <v>275</v>
      </c>
      <c r="W14" s="1161"/>
    </row>
    <row r="15" spans="1:33" ht="14.25" customHeight="1">
      <c r="J15" s="482"/>
      <c r="K15" s="482"/>
      <c r="L15" s="1232"/>
      <c r="M15" s="1232"/>
      <c r="N15" s="474"/>
      <c r="O15" s="1238" t="s">
        <v>639</v>
      </c>
      <c r="P15" s="656"/>
      <c r="Q15" s="656"/>
      <c r="R15" s="1241" t="s">
        <v>653</v>
      </c>
      <c r="S15" s="1241"/>
      <c r="T15" s="1242"/>
      <c r="U15" s="1244"/>
      <c r="V15" s="1268"/>
      <c r="W15" s="1161"/>
    </row>
    <row r="16" spans="1:33" ht="30.75" customHeight="1">
      <c r="J16" s="482"/>
      <c r="K16" s="482"/>
      <c r="L16" s="1232"/>
      <c r="M16" s="1232"/>
      <c r="N16" s="473"/>
      <c r="O16" s="1239"/>
      <c r="P16" s="654"/>
      <c r="Q16" s="655"/>
      <c r="R16" s="537" t="s">
        <v>274</v>
      </c>
      <c r="S16" s="1227" t="s">
        <v>273</v>
      </c>
      <c r="T16" s="1228"/>
      <c r="U16" s="1245"/>
      <c r="V16" s="1268"/>
      <c r="W16" s="1161"/>
    </row>
    <row r="17" spans="1:33">
      <c r="J17" s="482"/>
      <c r="K17" s="490">
        <v>1</v>
      </c>
      <c r="L17" s="638" t="s">
        <v>93</v>
      </c>
      <c r="M17" s="638" t="s">
        <v>49</v>
      </c>
      <c r="N17" s="510" t="s">
        <v>49</v>
      </c>
      <c r="O17" s="639">
        <f ca="1">OFFSET(O17,0,-1)+1</f>
        <v>3</v>
      </c>
      <c r="P17" s="640">
        <f ca="1">OFFSET(P17,0,-1)</f>
        <v>3</v>
      </c>
      <c r="Q17" s="640">
        <f ca="1">OFFSET(Q17,0,-1)</f>
        <v>3</v>
      </c>
      <c r="R17" s="639">
        <f ca="1">OFFSET(R17,0,-1)+1</f>
        <v>4</v>
      </c>
      <c r="S17" s="1266">
        <f ca="1">OFFSET(S17,0,-1)+1</f>
        <v>5</v>
      </c>
      <c r="T17" s="1266"/>
      <c r="U17" s="639">
        <f ca="1">OFFSET(U17,0,-2)+1</f>
        <v>6</v>
      </c>
      <c r="V17" s="640">
        <f ca="1">OFFSET(V17,0,-1)</f>
        <v>6</v>
      </c>
      <c r="W17" s="639">
        <f ca="1">OFFSET(W17,0,-1)+1</f>
        <v>7</v>
      </c>
    </row>
    <row r="18" spans="1:33" ht="22.5">
      <c r="A18" s="1251">
        <v>1</v>
      </c>
      <c r="B18" s="902"/>
      <c r="C18" s="902"/>
      <c r="D18" s="902"/>
      <c r="E18" s="903"/>
      <c r="F18" s="904"/>
      <c r="G18" s="904"/>
      <c r="H18" s="904"/>
      <c r="I18" s="905"/>
      <c r="J18" s="900"/>
      <c r="K18" s="907"/>
      <c r="L18" s="594" t="e">
        <f ca="1">mergeValue(A18)</f>
        <v>#NAME?</v>
      </c>
      <c r="M18" s="642" t="s">
        <v>20</v>
      </c>
      <c r="N18" s="581"/>
      <c r="O18" s="1267"/>
      <c r="P18" s="1267"/>
      <c r="Q18" s="1267"/>
      <c r="R18" s="1267"/>
      <c r="S18" s="1267"/>
      <c r="T18" s="1267"/>
      <c r="U18" s="1267"/>
      <c r="V18" s="1267"/>
      <c r="W18" s="631" t="s">
        <v>476</v>
      </c>
    </row>
    <row r="19" spans="1:33" ht="22.5">
      <c r="A19" s="1251"/>
      <c r="B19" s="1251">
        <v>1</v>
      </c>
      <c r="C19" s="902"/>
      <c r="D19" s="902"/>
      <c r="E19" s="904"/>
      <c r="F19" s="904"/>
      <c r="G19" s="904"/>
      <c r="H19" s="904"/>
      <c r="I19" s="899"/>
      <c r="J19" s="898"/>
      <c r="K19" s="901"/>
      <c r="L19" s="594" t="e">
        <f ca="1">mergeValue(A19) &amp;"."&amp; mergeValue(B19)</f>
        <v>#NAME?</v>
      </c>
      <c r="M19" s="547" t="s">
        <v>16</v>
      </c>
      <c r="N19" s="581"/>
      <c r="O19" s="1267"/>
      <c r="P19" s="1267"/>
      <c r="Q19" s="1267"/>
      <c r="R19" s="1267"/>
      <c r="S19" s="1267"/>
      <c r="T19" s="1267"/>
      <c r="U19" s="1267"/>
      <c r="V19" s="1267"/>
      <c r="W19" s="631" t="s">
        <v>477</v>
      </c>
    </row>
    <row r="20" spans="1:33" ht="22.5">
      <c r="A20" s="1251"/>
      <c r="B20" s="1251"/>
      <c r="C20" s="1251">
        <v>1</v>
      </c>
      <c r="D20" s="902"/>
      <c r="E20" s="904"/>
      <c r="F20" s="904"/>
      <c r="G20" s="904"/>
      <c r="H20" s="904"/>
      <c r="I20" s="906"/>
      <c r="J20" s="898"/>
      <c r="K20" s="901"/>
      <c r="L20" s="594" t="e">
        <f ca="1">mergeValue(A20) &amp;"."&amp; mergeValue(B20)&amp;"."&amp; mergeValue(C20)</f>
        <v>#NAME?</v>
      </c>
      <c r="M20" s="548" t="s">
        <v>7</v>
      </c>
      <c r="N20" s="581"/>
      <c r="O20" s="1267"/>
      <c r="P20" s="1267"/>
      <c r="Q20" s="1267"/>
      <c r="R20" s="1267"/>
      <c r="S20" s="1267"/>
      <c r="T20" s="1267"/>
      <c r="U20" s="1267"/>
      <c r="V20" s="1267"/>
      <c r="W20" s="631" t="s">
        <v>632</v>
      </c>
    </row>
    <row r="21" spans="1:33" ht="22.5">
      <c r="A21" s="1251"/>
      <c r="B21" s="1251"/>
      <c r="C21" s="1251"/>
      <c r="D21" s="1251">
        <v>1</v>
      </c>
      <c r="E21" s="904"/>
      <c r="F21" s="904"/>
      <c r="G21" s="904"/>
      <c r="H21" s="904"/>
      <c r="I21" s="906"/>
      <c r="J21" s="898"/>
      <c r="K21" s="901"/>
      <c r="L21" s="594" t="e">
        <f ca="1">mergeValue(A21) &amp;"."&amp; mergeValue(B21)&amp;"."&amp; mergeValue(C21)&amp;"."&amp; mergeValue(D21)</f>
        <v>#NAME?</v>
      </c>
      <c r="M21" s="549" t="s">
        <v>22</v>
      </c>
      <c r="N21" s="581"/>
      <c r="O21" s="1267"/>
      <c r="P21" s="1267"/>
      <c r="Q21" s="1267"/>
      <c r="R21" s="1267"/>
      <c r="S21" s="1267"/>
      <c r="T21" s="1267"/>
      <c r="U21" s="1267"/>
      <c r="V21" s="1267"/>
      <c r="W21" s="631" t="s">
        <v>633</v>
      </c>
    </row>
    <row r="22" spans="1:33" ht="101.25">
      <c r="A22" s="1251"/>
      <c r="B22" s="1251"/>
      <c r="C22" s="1251"/>
      <c r="D22" s="1251"/>
      <c r="E22" s="1251">
        <v>1</v>
      </c>
      <c r="F22" s="904"/>
      <c r="G22" s="904"/>
      <c r="H22" s="902">
        <v>1</v>
      </c>
      <c r="I22" s="1251">
        <v>1</v>
      </c>
      <c r="J22" s="904"/>
      <c r="K22" s="909"/>
      <c r="L22" s="594" t="e">
        <f ca="1">mergeValue(A22) &amp;"."&amp; mergeValue(B22)&amp;"."&amp; mergeValue(C22)&amp;"."&amp; mergeValue(D22)&amp;"."&amp; mergeValue(E22)</f>
        <v>#NAME?</v>
      </c>
      <c r="M22" s="555" t="s">
        <v>9</v>
      </c>
      <c r="N22" s="582"/>
      <c r="O22" s="1253"/>
      <c r="P22" s="1253"/>
      <c r="Q22" s="1253"/>
      <c r="R22" s="1253"/>
      <c r="S22" s="1253"/>
      <c r="T22" s="1253"/>
      <c r="U22" s="1253"/>
      <c r="V22" s="1253"/>
      <c r="W22" s="631" t="s">
        <v>637</v>
      </c>
    </row>
    <row r="23" spans="1:33" ht="90">
      <c r="A23" s="1251"/>
      <c r="B23" s="1251"/>
      <c r="C23" s="1251"/>
      <c r="D23" s="1251"/>
      <c r="E23" s="1251"/>
      <c r="F23" s="1251">
        <v>1</v>
      </c>
      <c r="G23" s="902"/>
      <c r="H23" s="902"/>
      <c r="I23" s="1251"/>
      <c r="J23" s="1251">
        <v>1</v>
      </c>
      <c r="K23" s="910"/>
      <c r="L23" s="594" t="e">
        <f ca="1">mergeValue(A23) &amp;"."&amp; mergeValue(B23)&amp;"."&amp; mergeValue(C23)&amp;"."&amp; mergeValue(D23)&amp;"."&amp; mergeValue(E23)&amp;"."&amp; mergeValue(F23)</f>
        <v>#NAME?</v>
      </c>
      <c r="M23" s="556" t="s">
        <v>10</v>
      </c>
      <c r="N23" s="582"/>
      <c r="O23" s="1254"/>
      <c r="P23" s="1255"/>
      <c r="Q23" s="1255"/>
      <c r="R23" s="1255"/>
      <c r="S23" s="1255"/>
      <c r="T23" s="1255"/>
      <c r="U23" s="1255"/>
      <c r="V23" s="1256"/>
      <c r="W23" s="631" t="s">
        <v>635</v>
      </c>
      <c r="Y23" s="505" t="e">
        <f ca="1">strCheckUnique(Z23:Z26)</f>
        <v>#NAME?</v>
      </c>
      <c r="AA23" s="505" t="str">
        <f>IF(O23="","",O23 &amp; ":_")</f>
        <v/>
      </c>
    </row>
    <row r="24" spans="1:33" ht="189" customHeight="1">
      <c r="A24" s="1251"/>
      <c r="B24" s="1251"/>
      <c r="C24" s="1251"/>
      <c r="D24" s="1251"/>
      <c r="E24" s="1251"/>
      <c r="F24" s="1251"/>
      <c r="G24" s="902">
        <v>1</v>
      </c>
      <c r="H24" s="902"/>
      <c r="I24" s="1251"/>
      <c r="J24" s="1251"/>
      <c r="K24" s="910">
        <v>1</v>
      </c>
      <c r="L24" s="594" t="e">
        <f ca="1">mergeValue(A24) &amp;"."&amp; mergeValue(B24)&amp;"."&amp; mergeValue(C24)&amp;"."&amp; mergeValue(D24)&amp;"."&amp; mergeValue(E24)&amp;"."&amp; mergeValue(F24)&amp;"."&amp; mergeValue(G24)</f>
        <v>#NAME?</v>
      </c>
      <c r="M24" s="1070"/>
      <c r="N24" s="587"/>
      <c r="O24" s="1079"/>
      <c r="P24" s="563"/>
      <c r="Q24" s="563"/>
      <c r="R24" s="1265"/>
      <c r="S24" s="1247" t="s">
        <v>84</v>
      </c>
      <c r="T24" s="1265"/>
      <c r="U24" s="1247" t="s">
        <v>85</v>
      </c>
      <c r="V24" s="579"/>
      <c r="W24" s="1222" t="s">
        <v>655</v>
      </c>
      <c r="X24" s="501" t="e">
        <f ca="1">strCheckDate(O25:V25)</f>
        <v>#NAME?</v>
      </c>
      <c r="Y24" s="505"/>
      <c r="Z24" s="505" t="str">
        <f>IF(M24="","",M24 )</f>
        <v/>
      </c>
      <c r="AA24" s="505"/>
      <c r="AB24" s="505"/>
      <c r="AC24" s="505"/>
    </row>
    <row r="25" spans="1:33" ht="11.25" hidden="1">
      <c r="A25" s="1251"/>
      <c r="B25" s="1251"/>
      <c r="C25" s="1251"/>
      <c r="D25" s="1251"/>
      <c r="E25" s="1251"/>
      <c r="F25" s="1251"/>
      <c r="G25" s="902"/>
      <c r="H25" s="902"/>
      <c r="I25" s="1251"/>
      <c r="J25" s="1251"/>
      <c r="K25" s="910"/>
      <c r="L25" s="601"/>
      <c r="M25" s="647"/>
      <c r="N25" s="587"/>
      <c r="O25" s="585"/>
      <c r="P25" s="563"/>
      <c r="Q25" s="585" t="str">
        <f>R24 &amp; "-" &amp; T24</f>
        <v>-</v>
      </c>
      <c r="R25" s="1246"/>
      <c r="S25" s="1247"/>
      <c r="T25" s="1246"/>
      <c r="U25" s="1247"/>
      <c r="V25" s="579"/>
      <c r="W25" s="1223"/>
    </row>
    <row r="26" spans="1:33" s="476" customFormat="1" ht="15" customHeight="1">
      <c r="A26" s="1251"/>
      <c r="B26" s="1251"/>
      <c r="C26" s="1251"/>
      <c r="D26" s="1251"/>
      <c r="E26" s="1251"/>
      <c r="F26" s="1251"/>
      <c r="G26" s="904"/>
      <c r="H26" s="902"/>
      <c r="I26" s="1251"/>
      <c r="J26" s="1251"/>
      <c r="K26" s="909"/>
      <c r="L26" s="539"/>
      <c r="M26" s="558" t="s">
        <v>25</v>
      </c>
      <c r="N26" s="552"/>
      <c r="O26" s="546"/>
      <c r="P26" s="546"/>
      <c r="Q26" s="546"/>
      <c r="R26" s="574"/>
      <c r="S26" s="565"/>
      <c r="T26" s="564"/>
      <c r="U26" s="552"/>
      <c r="V26" s="561"/>
      <c r="W26" s="1224"/>
      <c r="X26" s="502"/>
      <c r="Y26" s="502"/>
      <c r="Z26" s="502"/>
      <c r="AA26" s="502"/>
      <c r="AB26" s="502"/>
      <c r="AC26" s="502"/>
      <c r="AD26" s="502"/>
      <c r="AE26" s="502"/>
      <c r="AF26" s="502"/>
      <c r="AG26" s="502"/>
    </row>
    <row r="27" spans="1:33" s="476" customFormat="1" ht="15" customHeight="1">
      <c r="A27" s="1251"/>
      <c r="B27" s="1251"/>
      <c r="C27" s="1251"/>
      <c r="D27" s="1251"/>
      <c r="E27" s="1251"/>
      <c r="F27" s="904"/>
      <c r="G27" s="904"/>
      <c r="H27" s="902"/>
      <c r="I27" s="1251"/>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51"/>
      <c r="B28" s="1251"/>
      <c r="C28" s="1251"/>
      <c r="D28" s="1251"/>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51"/>
      <c r="B29" s="1251"/>
      <c r="C29" s="1251"/>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51"/>
      <c r="B30" s="1251"/>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51"/>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15" t="s">
        <v>631</v>
      </c>
      <c r="N34" s="1215"/>
      <c r="O34" s="1215"/>
      <c r="P34" s="1215"/>
      <c r="Q34" s="1215"/>
      <c r="R34" s="1215"/>
      <c r="S34" s="1215"/>
      <c r="T34" s="1215"/>
      <c r="U34" s="1215"/>
      <c r="V34" s="1215"/>
      <c r="W34" s="1215"/>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16" t="s">
        <v>491</v>
      </c>
      <c r="G2" s="1217"/>
      <c r="H2" s="1218"/>
      <c r="I2" s="641"/>
    </row>
    <row r="3" spans="1:20" ht="3" customHeight="1"/>
    <row r="4" spans="1:20" s="571" customFormat="1" ht="11.25">
      <c r="A4" s="591"/>
      <c r="B4" s="591"/>
      <c r="C4" s="591"/>
      <c r="D4" s="591"/>
      <c r="F4" s="1161" t="s">
        <v>454</v>
      </c>
      <c r="G4" s="1161"/>
      <c r="H4" s="1161"/>
      <c r="I4" s="121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03.12.2019</v>
      </c>
      <c r="I7" s="582" t="s">
        <v>493</v>
      </c>
      <c r="J7" s="616"/>
      <c r="K7" s="591"/>
      <c r="L7" s="591"/>
      <c r="M7" s="591"/>
      <c r="N7" s="591"/>
      <c r="O7" s="591"/>
      <c r="P7" s="591"/>
      <c r="Q7" s="591"/>
      <c r="R7" s="591"/>
      <c r="S7" s="591"/>
      <c r="T7" s="591"/>
    </row>
    <row r="8" spans="1:20" s="571" customFormat="1" ht="45">
      <c r="A8" s="1220">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20"/>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2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20"/>
      <c r="B11" s="1220">
        <v>1</v>
      </c>
      <c r="C11" s="624"/>
      <c r="D11" s="624"/>
      <c r="F11" s="617" t="e">
        <f ca="1">"4."&amp;mergeValue(A11) &amp;"."&amp;mergeValue(B11)</f>
        <v>#NAME?</v>
      </c>
      <c r="G11" s="612" t="s">
        <v>591</v>
      </c>
      <c r="H11" s="605" t="str">
        <f>IF(region_name="","",region_name)</f>
        <v>Ростовская область</v>
      </c>
      <c r="I11" s="582" t="s">
        <v>499</v>
      </c>
      <c r="J11" s="616"/>
      <c r="K11" s="591"/>
      <c r="L11" s="591"/>
      <c r="M11" s="591"/>
      <c r="N11" s="591"/>
      <c r="O11" s="591"/>
      <c r="P11" s="591"/>
      <c r="Q11" s="591"/>
      <c r="R11" s="591"/>
      <c r="S11" s="591"/>
      <c r="T11" s="591"/>
    </row>
    <row r="12" spans="1:20" s="571" customFormat="1" ht="22.5">
      <c r="A12" s="1220"/>
      <c r="B12" s="1220"/>
      <c r="C12" s="122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20"/>
      <c r="B13" s="1220"/>
      <c r="C13" s="1220"/>
      <c r="D13" s="624">
        <v>1</v>
      </c>
      <c r="F13" s="617" t="e">
        <f ca="1">"4."&amp;mergeValue(A13) &amp;"."&amp;mergeValue(B13)&amp;"."&amp;mergeValue(C13)&amp;"."&amp;mergeValue(D13)</f>
        <v>#NAME?</v>
      </c>
      <c r="G13" s="634" t="s">
        <v>498</v>
      </c>
      <c r="H13" s="605"/>
      <c r="I13" s="1221" t="s">
        <v>590</v>
      </c>
      <c r="J13" s="616"/>
      <c r="K13" s="591"/>
      <c r="L13" s="591"/>
      <c r="M13" s="591"/>
      <c r="N13" s="591"/>
      <c r="O13" s="591"/>
      <c r="P13" s="591"/>
      <c r="Q13" s="591"/>
      <c r="R13" s="591"/>
      <c r="S13" s="591"/>
      <c r="T13" s="591"/>
    </row>
    <row r="14" spans="1:20" s="571" customFormat="1" ht="18.75">
      <c r="A14" s="1220"/>
      <c r="B14" s="1220"/>
      <c r="C14" s="1220"/>
      <c r="D14" s="624"/>
      <c r="F14" s="620"/>
      <c r="G14" s="551" t="s">
        <v>4</v>
      </c>
      <c r="H14" s="625"/>
      <c r="I14" s="1221"/>
      <c r="J14" s="616"/>
      <c r="K14" s="591"/>
      <c r="L14" s="591"/>
      <c r="M14" s="591"/>
      <c r="N14" s="591"/>
      <c r="O14" s="591"/>
      <c r="P14" s="591"/>
      <c r="Q14" s="591"/>
      <c r="R14" s="591"/>
      <c r="S14" s="591"/>
      <c r="T14" s="591"/>
    </row>
    <row r="15" spans="1:20" s="571" customFormat="1" ht="18.75">
      <c r="A15" s="1220"/>
      <c r="B15" s="1220"/>
      <c r="C15" s="624"/>
      <c r="D15" s="624"/>
      <c r="F15" s="635"/>
      <c r="G15" s="578" t="s">
        <v>403</v>
      </c>
      <c r="H15" s="636"/>
      <c r="I15" s="637"/>
      <c r="J15" s="616"/>
      <c r="K15" s="591"/>
      <c r="L15" s="591"/>
      <c r="M15" s="591"/>
      <c r="N15" s="591"/>
      <c r="O15" s="591"/>
      <c r="P15" s="591"/>
      <c r="Q15" s="591"/>
      <c r="R15" s="591"/>
      <c r="S15" s="591"/>
      <c r="T15" s="591"/>
    </row>
    <row r="16" spans="1:20" s="571" customFormat="1" ht="18.75">
      <c r="A16" s="122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15" t="s">
        <v>592</v>
      </c>
      <c r="H19" s="121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48" t="s">
        <v>656</v>
      </c>
      <c r="M5" s="1248"/>
      <c r="N5" s="1248"/>
      <c r="O5" s="1248"/>
      <c r="P5" s="1248"/>
      <c r="Q5" s="1248"/>
      <c r="R5" s="1248"/>
      <c r="S5" s="1248"/>
      <c r="T5" s="1248"/>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70" t="str">
        <f>IF(NameOrPr_ch="",IF(NameOrPr="","",NameOrPr),NameOrPr_ch)</f>
        <v>Региональная служба по тарифам Ростовской области</v>
      </c>
      <c r="P7" s="1271"/>
      <c r="Q7" s="1271"/>
      <c r="R7" s="1271"/>
      <c r="S7" s="1271"/>
      <c r="T7" s="1272"/>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70" t="str">
        <f>IF(datePr_ch="",IF(datePr="","",datePr),datePr_ch)</f>
        <v>26.11.2019</v>
      </c>
      <c r="P8" s="1271"/>
      <c r="Q8" s="1271"/>
      <c r="R8" s="1271"/>
      <c r="S8" s="1271"/>
      <c r="T8" s="1272"/>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70" t="str">
        <f>IF(numberPr_ch="",IF(numberPr="","",numberPr),numberPr_ch)</f>
        <v>56/11, 56/12, 56/13</v>
      </c>
      <c r="P9" s="1271"/>
      <c r="Q9" s="1271"/>
      <c r="R9" s="1271"/>
      <c r="S9" s="1271"/>
      <c r="T9" s="1272"/>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70" t="str">
        <f>IF(IstPub_ch="",IF(IstPub="","",IstPub),IstPub_ch)</f>
        <v>официальный портал правовой информации Ростовской области "Право"</v>
      </c>
      <c r="P10" s="1271"/>
      <c r="Q10" s="1271"/>
      <c r="R10" s="1271"/>
      <c r="S10" s="1271"/>
      <c r="T10" s="1272"/>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49"/>
      <c r="M11" s="1249"/>
      <c r="N11" s="567"/>
      <c r="O11" s="1273"/>
      <c r="P11" s="1273"/>
      <c r="Q11" s="1273"/>
      <c r="R11" s="1273"/>
      <c r="S11" s="1273"/>
      <c r="T11" s="1273"/>
      <c r="U11" s="589" t="s">
        <v>373</v>
      </c>
      <c r="X11" s="591"/>
      <c r="Y11" s="591"/>
      <c r="Z11" s="591"/>
      <c r="AA11" s="591"/>
      <c r="AB11" s="591"/>
      <c r="AC11" s="591"/>
      <c r="AD11" s="591"/>
      <c r="AE11" s="591"/>
      <c r="AF11" s="591"/>
      <c r="AG11" s="591"/>
      <c r="AH11" s="591"/>
      <c r="AI11" s="591"/>
    </row>
    <row r="12" spans="1:35">
      <c r="J12" s="530"/>
      <c r="K12" s="530"/>
      <c r="L12" s="525"/>
      <c r="M12" s="525"/>
      <c r="N12" s="525"/>
      <c r="O12" s="1274"/>
      <c r="P12" s="1274"/>
      <c r="Q12" s="1274"/>
      <c r="R12" s="1274"/>
      <c r="S12" s="1274"/>
      <c r="T12" s="1274"/>
      <c r="U12" s="1274"/>
    </row>
    <row r="13" spans="1:35" ht="14.25" customHeight="1">
      <c r="J13" s="530"/>
      <c r="K13" s="530"/>
      <c r="L13" s="1161" t="s">
        <v>454</v>
      </c>
      <c r="M13" s="1161"/>
      <c r="N13" s="1161"/>
      <c r="O13" s="1161"/>
      <c r="P13" s="1161"/>
      <c r="Q13" s="1161"/>
      <c r="R13" s="1161"/>
      <c r="S13" s="1161"/>
      <c r="T13" s="1161"/>
      <c r="U13" s="1161"/>
      <c r="V13" s="1161"/>
      <c r="W13" s="1161" t="s">
        <v>455</v>
      </c>
    </row>
    <row r="14" spans="1:35" ht="14.25" customHeight="1">
      <c r="J14" s="530"/>
      <c r="K14" s="530"/>
      <c r="L14" s="1232" t="s">
        <v>92</v>
      </c>
      <c r="M14" s="1232" t="s">
        <v>638</v>
      </c>
      <c r="N14" s="522"/>
      <c r="O14" s="1233" t="s">
        <v>640</v>
      </c>
      <c r="P14" s="1234"/>
      <c r="Q14" s="1234"/>
      <c r="R14" s="1234"/>
      <c r="S14" s="1234"/>
      <c r="T14" s="1235"/>
      <c r="U14" s="1243" t="s">
        <v>341</v>
      </c>
      <c r="V14" s="1229" t="s">
        <v>275</v>
      </c>
      <c r="W14" s="1161"/>
    </row>
    <row r="15" spans="1:35" ht="14.25" customHeight="1">
      <c r="J15" s="530"/>
      <c r="K15" s="530"/>
      <c r="L15" s="1232"/>
      <c r="M15" s="1232"/>
      <c r="N15" s="522"/>
      <c r="O15" s="1238" t="s">
        <v>620</v>
      </c>
      <c r="P15" s="1236"/>
      <c r="Q15" s="1237"/>
      <c r="R15" s="1241" t="s">
        <v>653</v>
      </c>
      <c r="S15" s="1241"/>
      <c r="T15" s="1242"/>
      <c r="U15" s="1244"/>
      <c r="V15" s="1230"/>
      <c r="W15" s="1161"/>
    </row>
    <row r="16" spans="1:35" ht="30" customHeight="1">
      <c r="J16" s="530"/>
      <c r="K16" s="530"/>
      <c r="L16" s="1232"/>
      <c r="M16" s="1232"/>
      <c r="N16" s="521"/>
      <c r="O16" s="1239"/>
      <c r="P16" s="536"/>
      <c r="Q16" s="536"/>
      <c r="R16" s="537" t="s">
        <v>274</v>
      </c>
      <c r="S16" s="1227" t="s">
        <v>273</v>
      </c>
      <c r="T16" s="1228"/>
      <c r="U16" s="1245"/>
      <c r="V16" s="1231"/>
      <c r="W16" s="1161"/>
    </row>
    <row r="17" spans="1:36">
      <c r="J17" s="530"/>
      <c r="K17" s="570">
        <v>1</v>
      </c>
      <c r="L17" s="648" t="s">
        <v>93</v>
      </c>
      <c r="M17" s="648" t="s">
        <v>49</v>
      </c>
      <c r="N17" s="669" t="s">
        <v>49</v>
      </c>
      <c r="O17" s="649">
        <f ca="1">OFFSET(O17,0,-1)+1</f>
        <v>3</v>
      </c>
      <c r="P17" s="650">
        <f ca="1">OFFSET(P17,0,-1)</f>
        <v>3</v>
      </c>
      <c r="Q17" s="650">
        <f ca="1">OFFSET(Q17,0,-1)</f>
        <v>3</v>
      </c>
      <c r="R17" s="649">
        <f ca="1">OFFSET(R17,0,-1)+1</f>
        <v>4</v>
      </c>
      <c r="S17" s="1250">
        <f ca="1">OFFSET(S17,0,-1)+1</f>
        <v>5</v>
      </c>
      <c r="T17" s="1250"/>
      <c r="U17" s="649">
        <f ca="1">OFFSET(U17,0,-2)+1</f>
        <v>6</v>
      </c>
      <c r="V17" s="650">
        <f ca="1">OFFSET(V17,0,-1)</f>
        <v>6</v>
      </c>
      <c r="W17" s="649">
        <f ca="1">OFFSET(W17,0,-1)+1</f>
        <v>7</v>
      </c>
    </row>
    <row r="18" spans="1:36" ht="22.5">
      <c r="A18" s="1251">
        <v>1</v>
      </c>
      <c r="B18" s="920"/>
      <c r="C18" s="920"/>
      <c r="D18" s="920"/>
      <c r="E18" s="921"/>
      <c r="F18" s="922"/>
      <c r="G18" s="920"/>
      <c r="H18" s="920"/>
      <c r="I18" s="923"/>
      <c r="J18" s="918"/>
      <c r="K18" s="927">
        <v>1</v>
      </c>
      <c r="L18" s="594" t="e">
        <f ca="1">mergeValue(A18)</f>
        <v>#NAME?</v>
      </c>
      <c r="M18" s="642" t="s">
        <v>20</v>
      </c>
      <c r="N18" s="581"/>
      <c r="O18" s="1267"/>
      <c r="P18" s="1267"/>
      <c r="Q18" s="1267"/>
      <c r="R18" s="1267"/>
      <c r="S18" s="1267"/>
      <c r="T18" s="1267"/>
      <c r="U18" s="1267"/>
      <c r="V18" s="1267"/>
      <c r="W18" s="631" t="s">
        <v>657</v>
      </c>
    </row>
    <row r="19" spans="1:36" ht="22.5">
      <c r="A19" s="1251"/>
      <c r="B19" s="1251">
        <v>1</v>
      </c>
      <c r="C19" s="920"/>
      <c r="D19" s="920"/>
      <c r="E19" s="922"/>
      <c r="F19" s="922"/>
      <c r="G19" s="920"/>
      <c r="H19" s="920"/>
      <c r="I19" s="917"/>
      <c r="J19" s="916"/>
      <c r="K19" s="927">
        <v>1</v>
      </c>
      <c r="L19" s="594" t="e">
        <f ca="1">mergeValue(A19) &amp;"."&amp; mergeValue(B19)</f>
        <v>#NAME?</v>
      </c>
      <c r="M19" s="547" t="s">
        <v>16</v>
      </c>
      <c r="N19" s="581"/>
      <c r="O19" s="1267"/>
      <c r="P19" s="1267"/>
      <c r="Q19" s="1267"/>
      <c r="R19" s="1267"/>
      <c r="S19" s="1267"/>
      <c r="T19" s="1267"/>
      <c r="U19" s="1267"/>
      <c r="V19" s="1267"/>
      <c r="W19" s="631" t="s">
        <v>477</v>
      </c>
    </row>
    <row r="20" spans="1:36" ht="22.5">
      <c r="A20" s="1251"/>
      <c r="B20" s="1251"/>
      <c r="C20" s="1251">
        <v>1</v>
      </c>
      <c r="D20" s="920"/>
      <c r="E20" s="922"/>
      <c r="F20" s="922"/>
      <c r="G20" s="920"/>
      <c r="H20" s="920"/>
      <c r="I20" s="924"/>
      <c r="J20" s="916"/>
      <c r="K20" s="927">
        <v>1</v>
      </c>
      <c r="L20" s="594" t="e">
        <f ca="1">mergeValue(A20) &amp;"."&amp; mergeValue(B20)&amp;"."&amp; mergeValue(C20)</f>
        <v>#NAME?</v>
      </c>
      <c r="M20" s="548" t="s">
        <v>7</v>
      </c>
      <c r="N20" s="581"/>
      <c r="O20" s="1267"/>
      <c r="P20" s="1267"/>
      <c r="Q20" s="1267"/>
      <c r="R20" s="1267"/>
      <c r="S20" s="1267"/>
      <c r="T20" s="1267"/>
      <c r="U20" s="1267"/>
      <c r="V20" s="1267"/>
      <c r="W20" s="631" t="s">
        <v>632</v>
      </c>
    </row>
    <row r="21" spans="1:36" ht="22.5">
      <c r="A21" s="1251"/>
      <c r="B21" s="1251"/>
      <c r="C21" s="1251"/>
      <c r="D21" s="1251">
        <v>1</v>
      </c>
      <c r="E21" s="922"/>
      <c r="F21" s="922"/>
      <c r="G21" s="920"/>
      <c r="H21" s="920"/>
      <c r="I21" s="1251">
        <v>1</v>
      </c>
      <c r="J21" s="916"/>
      <c r="K21" s="927">
        <v>1</v>
      </c>
      <c r="L21" s="594" t="e">
        <f ca="1">mergeValue(A21) &amp;"."&amp; mergeValue(B21)&amp;"."&amp; mergeValue(C21)&amp;"."&amp; mergeValue(D21)</f>
        <v>#NAME?</v>
      </c>
      <c r="M21" s="549" t="s">
        <v>22</v>
      </c>
      <c r="N21" s="581"/>
      <c r="O21" s="1267"/>
      <c r="P21" s="1267"/>
      <c r="Q21" s="1267"/>
      <c r="R21" s="1267"/>
      <c r="S21" s="1267"/>
      <c r="T21" s="1267"/>
      <c r="U21" s="1267"/>
      <c r="V21" s="1267"/>
      <c r="W21" s="631" t="s">
        <v>633</v>
      </c>
    </row>
    <row r="22" spans="1:36" ht="11.25" hidden="1" customHeight="1">
      <c r="A22" s="1251"/>
      <c r="B22" s="1251"/>
      <c r="C22" s="1251"/>
      <c r="D22" s="1251"/>
      <c r="E22" s="1251">
        <v>1</v>
      </c>
      <c r="F22" s="922"/>
      <c r="G22" s="920"/>
      <c r="H22" s="920"/>
      <c r="I22" s="1251"/>
      <c r="J22" s="922"/>
      <c r="K22" s="927">
        <v>1</v>
      </c>
      <c r="L22" s="594"/>
      <c r="M22" s="555"/>
      <c r="N22" s="582"/>
      <c r="O22" s="632"/>
      <c r="P22" s="632"/>
      <c r="Q22" s="632"/>
      <c r="R22" s="632"/>
      <c r="S22" s="632"/>
      <c r="T22" s="632"/>
      <c r="U22" s="594"/>
      <c r="V22" s="508"/>
      <c r="W22" s="560"/>
    </row>
    <row r="23" spans="1:36" ht="90">
      <c r="A23" s="1251"/>
      <c r="B23" s="1251"/>
      <c r="C23" s="1251"/>
      <c r="D23" s="1251"/>
      <c r="E23" s="1251"/>
      <c r="F23" s="1251">
        <v>1</v>
      </c>
      <c r="G23" s="920"/>
      <c r="H23" s="920"/>
      <c r="I23" s="1251"/>
      <c r="J23" s="1257"/>
      <c r="K23" s="927">
        <v>1</v>
      </c>
      <c r="L23" s="594" t="e">
        <f ca="1">mergeValue(A23) &amp;"."&amp; mergeValue(B23)&amp;"."&amp; mergeValue(C23)&amp;"."&amp; mergeValue(D23)&amp;"."&amp;  mergeValue(F23)</f>
        <v>#NAME?</v>
      </c>
      <c r="M23" s="555" t="s">
        <v>10</v>
      </c>
      <c r="N23" s="582"/>
      <c r="O23" s="1253"/>
      <c r="P23" s="1253"/>
      <c r="Q23" s="1253"/>
      <c r="R23" s="1253"/>
      <c r="S23" s="1253"/>
      <c r="T23" s="1253"/>
      <c r="U23" s="1253"/>
      <c r="V23" s="1253"/>
      <c r="W23" s="631" t="s">
        <v>634</v>
      </c>
      <c r="Y23" s="590" t="e">
        <f ca="1">strCheckUnique(Z23:Z26)</f>
        <v>#NAME?</v>
      </c>
      <c r="AA23" s="590"/>
    </row>
    <row r="24" spans="1:36" ht="189" customHeight="1">
      <c r="A24" s="1251"/>
      <c r="B24" s="1251"/>
      <c r="C24" s="1251"/>
      <c r="D24" s="1251"/>
      <c r="E24" s="1251"/>
      <c r="F24" s="1251"/>
      <c r="G24" s="920">
        <v>1</v>
      </c>
      <c r="H24" s="920"/>
      <c r="I24" s="1251"/>
      <c r="J24" s="1257"/>
      <c r="K24" s="919"/>
      <c r="L24" s="594" t="e">
        <f ca="1">mergeValue(A24) &amp;"."&amp; mergeValue(B24)&amp;"."&amp; mergeValue(C24)&amp;"."&amp; mergeValue(D24)&amp;"."&amp;  mergeValue(F24)&amp;"."&amp;  mergeValue(G24)</f>
        <v>#NAME?</v>
      </c>
      <c r="M24" s="1070"/>
      <c r="N24" s="587"/>
      <c r="O24" s="563"/>
      <c r="P24" s="563"/>
      <c r="Q24" s="563"/>
      <c r="R24" s="1265"/>
      <c r="S24" s="1247" t="s">
        <v>84</v>
      </c>
      <c r="T24" s="1265"/>
      <c r="U24" s="1247" t="s">
        <v>85</v>
      </c>
      <c r="V24" s="538"/>
      <c r="W24" s="1222" t="s">
        <v>658</v>
      </c>
      <c r="X24" s="586" t="e">
        <f ca="1">strCheckDate(O25:V25)</f>
        <v>#NAME?</v>
      </c>
      <c r="Y24" s="590"/>
      <c r="Z24" s="590" t="str">
        <f>IF(M24="","",M24 )</f>
        <v/>
      </c>
      <c r="AA24" s="590"/>
      <c r="AB24" s="590"/>
      <c r="AC24" s="590"/>
    </row>
    <row r="25" spans="1:36" ht="11.25" hidden="1" customHeight="1">
      <c r="A25" s="1251"/>
      <c r="B25" s="1251"/>
      <c r="C25" s="1251"/>
      <c r="D25" s="1251"/>
      <c r="E25" s="1251"/>
      <c r="F25" s="1251"/>
      <c r="G25" s="920"/>
      <c r="H25" s="920"/>
      <c r="I25" s="1251"/>
      <c r="J25" s="1257"/>
      <c r="K25" s="927">
        <v>1</v>
      </c>
      <c r="L25" s="601"/>
      <c r="M25" s="647"/>
      <c r="N25" s="587"/>
      <c r="O25" s="563"/>
      <c r="P25" s="563"/>
      <c r="Q25" s="585" t="str">
        <f>R24 &amp; "-" &amp; T24</f>
        <v>-</v>
      </c>
      <c r="R25" s="1265"/>
      <c r="S25" s="1247"/>
      <c r="T25" s="1265"/>
      <c r="U25" s="1247"/>
      <c r="V25" s="538"/>
      <c r="W25" s="1223"/>
      <c r="Y25" s="590"/>
      <c r="Z25" s="590"/>
      <c r="AA25" s="590"/>
      <c r="AB25" s="590"/>
      <c r="AC25" s="590"/>
    </row>
    <row r="26" spans="1:36" s="523" customFormat="1" ht="15" customHeight="1">
      <c r="A26" s="1251"/>
      <c r="B26" s="1251"/>
      <c r="C26" s="1251"/>
      <c r="D26" s="1251"/>
      <c r="E26" s="1251"/>
      <c r="F26" s="1251"/>
      <c r="G26" s="920"/>
      <c r="H26" s="920"/>
      <c r="I26" s="1251"/>
      <c r="J26" s="1257"/>
      <c r="K26" s="927">
        <v>1</v>
      </c>
      <c r="L26" s="539"/>
      <c r="M26" s="557" t="s">
        <v>25</v>
      </c>
      <c r="N26" s="552"/>
      <c r="O26" s="546"/>
      <c r="P26" s="546"/>
      <c r="Q26" s="546"/>
      <c r="R26" s="574"/>
      <c r="S26" s="565"/>
      <c r="T26" s="564"/>
      <c r="U26" s="552"/>
      <c r="V26" s="561"/>
      <c r="W26" s="1224"/>
      <c r="X26" s="588"/>
      <c r="Y26" s="588"/>
      <c r="Z26" s="588"/>
      <c r="AA26" s="588"/>
      <c r="AB26" s="588"/>
      <c r="AC26" s="588"/>
      <c r="AD26" s="588"/>
      <c r="AE26" s="588"/>
      <c r="AF26" s="588"/>
      <c r="AG26" s="588"/>
      <c r="AH26" s="588"/>
      <c r="AI26" s="588"/>
    </row>
    <row r="27" spans="1:36" s="523" customFormat="1" ht="15" customHeight="1">
      <c r="A27" s="1251"/>
      <c r="B27" s="1251"/>
      <c r="C27" s="1251"/>
      <c r="D27" s="1251"/>
      <c r="E27" s="1251"/>
      <c r="F27" s="922"/>
      <c r="G27" s="922"/>
      <c r="H27" s="920"/>
      <c r="I27" s="1251"/>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51"/>
      <c r="B28" s="1251"/>
      <c r="C28" s="1251"/>
      <c r="D28" s="1251"/>
      <c r="E28" s="922"/>
      <c r="F28" s="922"/>
      <c r="G28" s="922"/>
      <c r="H28" s="920"/>
      <c r="I28" s="1251"/>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51"/>
      <c r="B29" s="1251"/>
      <c r="C29" s="1251"/>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51"/>
      <c r="B30" s="1251"/>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51"/>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15" t="s">
        <v>659</v>
      </c>
      <c r="N34" s="1215"/>
      <c r="O34" s="1215"/>
      <c r="P34" s="1215"/>
      <c r="Q34" s="1215"/>
      <c r="R34" s="1215"/>
      <c r="S34" s="1215"/>
      <c r="T34" s="1215"/>
      <c r="U34" s="1215"/>
      <c r="V34" s="1215"/>
      <c r="W34" s="1215"/>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16" t="s">
        <v>491</v>
      </c>
      <c r="G2" s="1217"/>
      <c r="H2" s="1218"/>
      <c r="I2" s="641"/>
    </row>
    <row r="3" spans="1:20" ht="3" customHeight="1"/>
    <row r="4" spans="1:20" s="571" customFormat="1" ht="11.25">
      <c r="A4" s="591"/>
      <c r="B4" s="591"/>
      <c r="C4" s="591"/>
      <c r="D4" s="591"/>
      <c r="F4" s="1161" t="s">
        <v>454</v>
      </c>
      <c r="G4" s="1161"/>
      <c r="H4" s="1161"/>
      <c r="I4" s="121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03.12.2019</v>
      </c>
      <c r="I7" s="582" t="s">
        <v>493</v>
      </c>
      <c r="J7" s="616"/>
      <c r="K7" s="591"/>
      <c r="L7" s="591"/>
      <c r="M7" s="591"/>
      <c r="N7" s="591"/>
      <c r="O7" s="591"/>
      <c r="P7" s="591"/>
      <c r="Q7" s="591"/>
      <c r="R7" s="591"/>
      <c r="S7" s="591"/>
      <c r="T7" s="591"/>
    </row>
    <row r="8" spans="1:20" s="571" customFormat="1" ht="45">
      <c r="A8" s="1220">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20"/>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2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20"/>
      <c r="B11" s="1220">
        <v>1</v>
      </c>
      <c r="C11" s="624"/>
      <c r="D11" s="624"/>
      <c r="F11" s="617" t="e">
        <f ca="1">"4."&amp;mergeValue(A11) &amp;"."&amp;mergeValue(B11)</f>
        <v>#NAME?</v>
      </c>
      <c r="G11" s="612" t="s">
        <v>591</v>
      </c>
      <c r="H11" s="605" t="str">
        <f>IF(region_name="","",region_name)</f>
        <v>Ростовская область</v>
      </c>
      <c r="I11" s="582" t="s">
        <v>499</v>
      </c>
      <c r="J11" s="616"/>
      <c r="K11" s="591"/>
      <c r="L11" s="591"/>
      <c r="M11" s="591"/>
      <c r="N11" s="591"/>
      <c r="O11" s="591"/>
      <c r="P11" s="591"/>
      <c r="Q11" s="591"/>
      <c r="R11" s="591"/>
      <c r="S11" s="591"/>
      <c r="T11" s="591"/>
    </row>
    <row r="12" spans="1:20" s="571" customFormat="1" ht="22.5">
      <c r="A12" s="1220"/>
      <c r="B12" s="1220"/>
      <c r="C12" s="122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20"/>
      <c r="B13" s="1220"/>
      <c r="C13" s="1220"/>
      <c r="D13" s="624">
        <v>1</v>
      </c>
      <c r="F13" s="617" t="e">
        <f ca="1">"4."&amp;mergeValue(A13) &amp;"."&amp;mergeValue(B13)&amp;"."&amp;mergeValue(C13)&amp;"."&amp;mergeValue(D13)</f>
        <v>#NAME?</v>
      </c>
      <c r="G13" s="634" t="s">
        <v>498</v>
      </c>
      <c r="H13" s="605"/>
      <c r="I13" s="1221" t="s">
        <v>590</v>
      </c>
      <c r="J13" s="616"/>
      <c r="K13" s="591"/>
      <c r="L13" s="591"/>
      <c r="M13" s="591"/>
      <c r="N13" s="591"/>
      <c r="O13" s="591"/>
      <c r="P13" s="591"/>
      <c r="Q13" s="591"/>
      <c r="R13" s="591"/>
      <c r="S13" s="591"/>
      <c r="T13" s="591"/>
    </row>
    <row r="14" spans="1:20" s="571" customFormat="1" ht="18.75">
      <c r="A14" s="1220"/>
      <c r="B14" s="1220"/>
      <c r="C14" s="1220"/>
      <c r="D14" s="624"/>
      <c r="F14" s="620"/>
      <c r="G14" s="551" t="s">
        <v>4</v>
      </c>
      <c r="H14" s="625"/>
      <c r="I14" s="1221"/>
      <c r="J14" s="616"/>
      <c r="K14" s="591"/>
      <c r="L14" s="591"/>
      <c r="M14" s="591"/>
      <c r="N14" s="591"/>
      <c r="O14" s="591"/>
      <c r="P14" s="591"/>
      <c r="Q14" s="591"/>
      <c r="R14" s="591"/>
      <c r="S14" s="591"/>
      <c r="T14" s="591"/>
    </row>
    <row r="15" spans="1:20" s="571" customFormat="1" ht="18.75">
      <c r="A15" s="1220"/>
      <c r="B15" s="1220"/>
      <c r="C15" s="624"/>
      <c r="D15" s="624"/>
      <c r="F15" s="635"/>
      <c r="G15" s="578" t="s">
        <v>403</v>
      </c>
      <c r="H15" s="636"/>
      <c r="I15" s="637"/>
      <c r="J15" s="616"/>
      <c r="K15" s="591"/>
      <c r="L15" s="591"/>
      <c r="M15" s="591"/>
      <c r="N15" s="591"/>
      <c r="O15" s="591"/>
      <c r="P15" s="591"/>
      <c r="Q15" s="591"/>
      <c r="R15" s="591"/>
      <c r="S15" s="591"/>
      <c r="T15" s="591"/>
    </row>
    <row r="16" spans="1:20" s="571" customFormat="1" ht="18.75">
      <c r="A16" s="122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15" t="s">
        <v>592</v>
      </c>
      <c r="H19" s="121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48" t="s">
        <v>656</v>
      </c>
      <c r="M5" s="1248"/>
      <c r="N5" s="1248"/>
      <c r="O5" s="1248"/>
      <c r="P5" s="1248"/>
      <c r="Q5" s="1248"/>
      <c r="R5" s="1248"/>
      <c r="S5" s="1248"/>
      <c r="T5" s="1248"/>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70" t="str">
        <f>IF(NameOrPr_ch="",IF(NameOrPr="","",NameOrPr),NameOrPr_ch)</f>
        <v>Региональная служба по тарифам Ростовской области</v>
      </c>
      <c r="P7" s="1271"/>
      <c r="Q7" s="1271"/>
      <c r="R7" s="1271"/>
      <c r="S7" s="1271"/>
      <c r="T7" s="1272"/>
      <c r="U7" s="670"/>
      <c r="X7" s="586"/>
      <c r="Y7" s="586"/>
      <c r="Z7" s="586"/>
      <c r="AA7" s="586"/>
      <c r="AB7" s="586"/>
      <c r="AC7" s="586"/>
      <c r="AD7" s="586"/>
      <c r="AE7" s="586"/>
      <c r="AF7" s="586"/>
      <c r="AG7" s="586"/>
      <c r="AH7" s="586"/>
    </row>
    <row r="8" spans="7:34" s="492" customFormat="1" ht="18.75">
      <c r="G8" s="491"/>
      <c r="H8" s="491"/>
      <c r="L8" s="500"/>
      <c r="M8" s="618" t="s">
        <v>595</v>
      </c>
      <c r="N8" s="667"/>
      <c r="O8" s="1270" t="str">
        <f>IF(datePr_ch="",IF(datePr="","",datePr),datePr_ch)</f>
        <v>26.11.2019</v>
      </c>
      <c r="P8" s="1271"/>
      <c r="Q8" s="1271"/>
      <c r="R8" s="1271"/>
      <c r="S8" s="1271"/>
      <c r="T8" s="1272"/>
      <c r="U8" s="668"/>
      <c r="X8" s="506"/>
      <c r="Y8" s="506"/>
      <c r="Z8" s="506"/>
      <c r="AA8" s="506"/>
      <c r="AB8" s="506"/>
      <c r="AC8" s="506"/>
      <c r="AD8" s="506"/>
      <c r="AE8" s="506"/>
      <c r="AF8" s="506"/>
      <c r="AG8" s="506"/>
      <c r="AH8" s="506"/>
    </row>
    <row r="9" spans="7:34" s="492" customFormat="1" ht="18.75">
      <c r="G9" s="491"/>
      <c r="H9" s="491"/>
      <c r="L9" s="553"/>
      <c r="M9" s="618" t="s">
        <v>594</v>
      </c>
      <c r="N9" s="667"/>
      <c r="O9" s="1270" t="str">
        <f>IF(numberPr_ch="",IF(numberPr="","",numberPr),numberPr_ch)</f>
        <v>56/11, 56/12, 56/13</v>
      </c>
      <c r="P9" s="1271"/>
      <c r="Q9" s="1271"/>
      <c r="R9" s="1271"/>
      <c r="S9" s="1271"/>
      <c r="T9" s="1272"/>
      <c r="U9" s="668"/>
      <c r="X9" s="506"/>
      <c r="Y9" s="506"/>
      <c r="Z9" s="506"/>
      <c r="AA9" s="506"/>
      <c r="AB9" s="506"/>
      <c r="AC9" s="506"/>
      <c r="AD9" s="506"/>
      <c r="AE9" s="506"/>
      <c r="AF9" s="506"/>
      <c r="AG9" s="506"/>
      <c r="AH9" s="506"/>
    </row>
    <row r="10" spans="7:34" s="492" customFormat="1" ht="18.75">
      <c r="G10" s="491"/>
      <c r="H10" s="491"/>
      <c r="L10" s="553"/>
      <c r="M10" s="618" t="s">
        <v>501</v>
      </c>
      <c r="N10" s="667"/>
      <c r="O10" s="1270" t="str">
        <f>IF(IstPub_ch="",IF(IstPub="","",IstPub),IstPub_ch)</f>
        <v>официальный портал правовой информации Ростовской области "Право"</v>
      </c>
      <c r="P10" s="1271"/>
      <c r="Q10" s="1271"/>
      <c r="R10" s="1271"/>
      <c r="S10" s="1271"/>
      <c r="T10" s="1272"/>
      <c r="U10" s="668"/>
      <c r="X10" s="506"/>
      <c r="Y10" s="506"/>
      <c r="Z10" s="506"/>
      <c r="AA10" s="506"/>
      <c r="AB10" s="506"/>
      <c r="AC10" s="506"/>
      <c r="AD10" s="506"/>
      <c r="AE10" s="506"/>
      <c r="AF10" s="506"/>
      <c r="AG10" s="506"/>
      <c r="AH10" s="506"/>
    </row>
    <row r="11" spans="7:34" s="492" customFormat="1" ht="11.25" hidden="1">
      <c r="G11" s="491"/>
      <c r="H11" s="491"/>
      <c r="L11" s="1249"/>
      <c r="M11" s="1249"/>
      <c r="N11" s="489"/>
      <c r="O11" s="1275"/>
      <c r="P11" s="1275"/>
      <c r="Q11" s="1275"/>
      <c r="R11" s="1275"/>
      <c r="S11" s="1275"/>
      <c r="T11" s="1275"/>
      <c r="U11" s="504" t="s">
        <v>373</v>
      </c>
      <c r="X11" s="506"/>
      <c r="Y11" s="506"/>
      <c r="Z11" s="506"/>
      <c r="AA11" s="506"/>
      <c r="AB11" s="506"/>
      <c r="AC11" s="506"/>
      <c r="AD11" s="506"/>
      <c r="AE11" s="506"/>
      <c r="AF11" s="506"/>
      <c r="AG11" s="506"/>
      <c r="AH11" s="506"/>
    </row>
    <row r="12" spans="7:34">
      <c r="J12" s="482"/>
      <c r="K12" s="482"/>
      <c r="L12" s="478"/>
      <c r="M12" s="478"/>
      <c r="N12" s="478"/>
      <c r="O12" s="1274"/>
      <c r="P12" s="1274"/>
      <c r="Q12" s="1274"/>
      <c r="R12" s="1274"/>
      <c r="S12" s="1274"/>
      <c r="T12" s="1274"/>
      <c r="U12" s="1274"/>
    </row>
    <row r="13" spans="7:34">
      <c r="J13" s="482"/>
      <c r="K13" s="482"/>
      <c r="L13" s="1161" t="s">
        <v>454</v>
      </c>
      <c r="M13" s="1161"/>
      <c r="N13" s="1161"/>
      <c r="O13" s="1161"/>
      <c r="P13" s="1161"/>
      <c r="Q13" s="1161"/>
      <c r="R13" s="1161"/>
      <c r="S13" s="1161"/>
      <c r="T13" s="1161"/>
      <c r="U13" s="1161"/>
      <c r="V13" s="1161"/>
      <c r="W13" s="1161" t="s">
        <v>455</v>
      </c>
    </row>
    <row r="14" spans="7:34" ht="14.25" customHeight="1">
      <c r="J14" s="482"/>
      <c r="K14" s="482"/>
      <c r="L14" s="1232" t="s">
        <v>92</v>
      </c>
      <c r="M14" s="1232" t="s">
        <v>638</v>
      </c>
      <c r="N14" s="522"/>
      <c r="O14" s="1233" t="s">
        <v>640</v>
      </c>
      <c r="P14" s="1234"/>
      <c r="Q14" s="1234"/>
      <c r="R14" s="1234"/>
      <c r="S14" s="1234"/>
      <c r="T14" s="1235"/>
      <c r="U14" s="1243" t="s">
        <v>341</v>
      </c>
      <c r="V14" s="1229" t="s">
        <v>275</v>
      </c>
      <c r="W14" s="1161"/>
    </row>
    <row r="15" spans="7:34" s="524" customFormat="1" ht="14.25" customHeight="1">
      <c r="G15" s="532"/>
      <c r="H15" s="532"/>
      <c r="I15" s="532"/>
      <c r="J15" s="530"/>
      <c r="K15" s="530"/>
      <c r="L15" s="1232"/>
      <c r="M15" s="1232"/>
      <c r="N15" s="522"/>
      <c r="O15" s="1238" t="s">
        <v>604</v>
      </c>
      <c r="P15" s="1236" t="s">
        <v>271</v>
      </c>
      <c r="Q15" s="1237"/>
      <c r="R15" s="1241" t="s">
        <v>653</v>
      </c>
      <c r="S15" s="1241"/>
      <c r="T15" s="1242"/>
      <c r="U15" s="1244"/>
      <c r="V15" s="1230"/>
      <c r="W15" s="1161"/>
      <c r="X15" s="586"/>
      <c r="Y15" s="586"/>
      <c r="Z15" s="586"/>
      <c r="AA15" s="586"/>
      <c r="AB15" s="586"/>
      <c r="AC15" s="586"/>
      <c r="AD15" s="586"/>
      <c r="AE15" s="586"/>
      <c r="AF15" s="586"/>
      <c r="AG15" s="586"/>
      <c r="AH15" s="586"/>
    </row>
    <row r="16" spans="7:34" ht="33.75">
      <c r="J16" s="482"/>
      <c r="K16" s="482"/>
      <c r="L16" s="1232"/>
      <c r="M16" s="1232"/>
      <c r="N16" s="521"/>
      <c r="O16" s="1239"/>
      <c r="P16" s="536" t="s">
        <v>764</v>
      </c>
      <c r="Q16" s="536" t="s">
        <v>765</v>
      </c>
      <c r="R16" s="537" t="s">
        <v>274</v>
      </c>
      <c r="S16" s="1227" t="s">
        <v>273</v>
      </c>
      <c r="T16" s="1228"/>
      <c r="U16" s="1245"/>
      <c r="V16" s="1231"/>
      <c r="W16" s="1161"/>
    </row>
    <row r="17" spans="1:34">
      <c r="J17" s="482"/>
      <c r="K17" s="490">
        <v>1</v>
      </c>
      <c r="L17" s="479" t="s">
        <v>93</v>
      </c>
      <c r="M17" s="479" t="s">
        <v>49</v>
      </c>
      <c r="N17" s="497" t="s">
        <v>49</v>
      </c>
      <c r="O17" s="488">
        <f ca="1">OFFSET(O17,0,-1)+1</f>
        <v>3</v>
      </c>
      <c r="P17" s="488">
        <f ca="1">OFFSET(P17,0,-1)+1</f>
        <v>4</v>
      </c>
      <c r="Q17" s="488">
        <f ca="1">OFFSET(Q17,0,-1)+1</f>
        <v>5</v>
      </c>
      <c r="R17" s="488">
        <f ca="1">OFFSET(R17,0,-1)+1</f>
        <v>6</v>
      </c>
      <c r="S17" s="1250">
        <f ca="1">OFFSET(S17,0,-1)+1</f>
        <v>7</v>
      </c>
      <c r="T17" s="1250"/>
      <c r="U17" s="488">
        <f ca="1">OFFSET(U17,0,-2)+1</f>
        <v>8</v>
      </c>
      <c r="V17" s="496">
        <f ca="1">OFFSET(V17,0,-1)</f>
        <v>8</v>
      </c>
      <c r="W17" s="488">
        <f ca="1">OFFSET(W17,0,-1)+1</f>
        <v>9</v>
      </c>
    </row>
    <row r="18" spans="1:34" ht="22.5">
      <c r="A18" s="1251">
        <v>1</v>
      </c>
      <c r="B18" s="941"/>
      <c r="C18" s="941"/>
      <c r="D18" s="941"/>
      <c r="E18" s="942"/>
      <c r="F18" s="943"/>
      <c r="G18" s="943"/>
      <c r="H18" s="943"/>
      <c r="I18" s="944"/>
      <c r="J18" s="939"/>
      <c r="K18" s="946"/>
      <c r="L18" s="594" t="e">
        <f ca="1">mergeValue(A18)</f>
        <v>#NAME?</v>
      </c>
      <c r="M18" s="642" t="s">
        <v>20</v>
      </c>
      <c r="N18" s="581"/>
      <c r="O18" s="1267"/>
      <c r="P18" s="1267"/>
      <c r="Q18" s="1267"/>
      <c r="R18" s="1267"/>
      <c r="S18" s="1267"/>
      <c r="T18" s="1267"/>
      <c r="U18" s="1267"/>
      <c r="V18" s="1267"/>
      <c r="W18" s="631" t="s">
        <v>657</v>
      </c>
    </row>
    <row r="19" spans="1:34" ht="22.5">
      <c r="A19" s="1251"/>
      <c r="B19" s="1251">
        <v>1</v>
      </c>
      <c r="C19" s="941"/>
      <c r="D19" s="941"/>
      <c r="E19" s="943"/>
      <c r="F19" s="943"/>
      <c r="G19" s="943"/>
      <c r="H19" s="943"/>
      <c r="I19" s="938"/>
      <c r="J19" s="937"/>
      <c r="K19" s="940"/>
      <c r="L19" s="594" t="e">
        <f ca="1">mergeValue(A19) &amp;"."&amp; mergeValue(B19)</f>
        <v>#NAME?</v>
      </c>
      <c r="M19" s="547" t="s">
        <v>16</v>
      </c>
      <c r="N19" s="581"/>
      <c r="O19" s="1267"/>
      <c r="P19" s="1267"/>
      <c r="Q19" s="1267"/>
      <c r="R19" s="1267"/>
      <c r="S19" s="1267"/>
      <c r="T19" s="1267"/>
      <c r="U19" s="1267"/>
      <c r="V19" s="1267"/>
      <c r="W19" s="631" t="s">
        <v>477</v>
      </c>
    </row>
    <row r="20" spans="1:34" ht="22.5">
      <c r="A20" s="1251"/>
      <c r="B20" s="1251"/>
      <c r="C20" s="1251">
        <v>1</v>
      </c>
      <c r="D20" s="941"/>
      <c r="E20" s="943"/>
      <c r="F20" s="943"/>
      <c r="G20" s="943"/>
      <c r="H20" s="943"/>
      <c r="I20" s="945"/>
      <c r="J20" s="937"/>
      <c r="K20" s="940"/>
      <c r="L20" s="594" t="e">
        <f ca="1">mergeValue(A20) &amp;"."&amp; mergeValue(B20)&amp;"."&amp; mergeValue(C20)</f>
        <v>#NAME?</v>
      </c>
      <c r="M20" s="548" t="s">
        <v>7</v>
      </c>
      <c r="N20" s="581"/>
      <c r="O20" s="1267"/>
      <c r="P20" s="1267"/>
      <c r="Q20" s="1267"/>
      <c r="R20" s="1267"/>
      <c r="S20" s="1267"/>
      <c r="T20" s="1267"/>
      <c r="U20" s="1267"/>
      <c r="V20" s="1267"/>
      <c r="W20" s="631" t="s">
        <v>632</v>
      </c>
    </row>
    <row r="21" spans="1:34" ht="22.5">
      <c r="A21" s="1251"/>
      <c r="B21" s="1251"/>
      <c r="C21" s="1251"/>
      <c r="D21" s="1251">
        <v>1</v>
      </c>
      <c r="E21" s="943"/>
      <c r="F21" s="943"/>
      <c r="G21" s="943"/>
      <c r="H21" s="943"/>
      <c r="I21" s="945"/>
      <c r="J21" s="937"/>
      <c r="K21" s="940"/>
      <c r="L21" s="594" t="e">
        <f ca="1">mergeValue(A21) &amp;"."&amp; mergeValue(B21)&amp;"."&amp; mergeValue(C21)&amp;"."&amp; mergeValue(D21)</f>
        <v>#NAME?</v>
      </c>
      <c r="M21" s="549" t="s">
        <v>22</v>
      </c>
      <c r="N21" s="581"/>
      <c r="O21" s="1267"/>
      <c r="P21" s="1267"/>
      <c r="Q21" s="1267"/>
      <c r="R21" s="1267"/>
      <c r="S21" s="1267"/>
      <c r="T21" s="1267"/>
      <c r="U21" s="1267"/>
      <c r="V21" s="1267"/>
      <c r="W21" s="631" t="s">
        <v>633</v>
      </c>
    </row>
    <row r="22" spans="1:34" ht="11.25" hidden="1" customHeight="1">
      <c r="A22" s="1251"/>
      <c r="B22" s="1251"/>
      <c r="C22" s="1251"/>
      <c r="D22" s="1251"/>
      <c r="E22" s="1251">
        <v>1</v>
      </c>
      <c r="F22" s="943"/>
      <c r="G22" s="943"/>
      <c r="H22" s="941">
        <v>1</v>
      </c>
      <c r="I22" s="1251">
        <v>1</v>
      </c>
      <c r="J22" s="943"/>
      <c r="K22" s="948"/>
      <c r="L22" s="594"/>
      <c r="M22" s="555"/>
      <c r="N22" s="582"/>
      <c r="O22" s="632"/>
      <c r="P22" s="632"/>
      <c r="Q22" s="632"/>
      <c r="R22" s="632"/>
      <c r="S22" s="632"/>
      <c r="T22" s="632"/>
      <c r="U22" s="632"/>
      <c r="V22" s="509"/>
      <c r="W22" s="560"/>
    </row>
    <row r="23" spans="1:34" ht="90">
      <c r="A23" s="1251"/>
      <c r="B23" s="1251"/>
      <c r="C23" s="1251"/>
      <c r="D23" s="1251"/>
      <c r="E23" s="1251"/>
      <c r="F23" s="1251">
        <v>1</v>
      </c>
      <c r="G23" s="941"/>
      <c r="H23" s="941"/>
      <c r="I23" s="1251"/>
      <c r="J23" s="1251">
        <v>1</v>
      </c>
      <c r="K23" s="949"/>
      <c r="L23" s="594" t="e">
        <f ca="1">mergeValue(A23) &amp;"."&amp; mergeValue(B23)&amp;"."&amp; mergeValue(C23)&amp;"."&amp; mergeValue(D23)&amp;"."&amp;  mergeValue(F23)</f>
        <v>#NAME?</v>
      </c>
      <c r="M23" s="556" t="s">
        <v>10</v>
      </c>
      <c r="N23" s="582"/>
      <c r="O23" s="1253"/>
      <c r="P23" s="1253"/>
      <c r="Q23" s="1253"/>
      <c r="R23" s="1253"/>
      <c r="S23" s="1253"/>
      <c r="T23" s="1253"/>
      <c r="U23" s="1253"/>
      <c r="V23" s="1253"/>
      <c r="W23" s="631" t="s">
        <v>634</v>
      </c>
      <c r="Y23" s="505" t="e">
        <f ca="1">strCheckUnique(Z23:Z26)</f>
        <v>#NAME?</v>
      </c>
      <c r="AA23" s="505"/>
    </row>
    <row r="24" spans="1:34" ht="189" customHeight="1">
      <c r="A24" s="1251"/>
      <c r="B24" s="1251"/>
      <c r="C24" s="1251"/>
      <c r="D24" s="1251"/>
      <c r="E24" s="1251"/>
      <c r="F24" s="1251"/>
      <c r="G24" s="941">
        <v>1</v>
      </c>
      <c r="H24" s="941"/>
      <c r="I24" s="1251"/>
      <c r="J24" s="1251"/>
      <c r="K24" s="949">
        <v>1</v>
      </c>
      <c r="L24" s="594" t="e">
        <f ca="1">mergeValue(A24) &amp;"."&amp; mergeValue(B24)&amp;"."&amp; mergeValue(C24)&amp;"."&amp; mergeValue(D24)&amp;"."&amp; mergeValue(F24)&amp;"."&amp; mergeValue(G24)</f>
        <v>#NAME?</v>
      </c>
      <c r="M24" s="1070"/>
      <c r="N24" s="587"/>
      <c r="O24" s="563"/>
      <c r="P24" s="563"/>
      <c r="Q24" s="1095"/>
      <c r="R24" s="1265"/>
      <c r="S24" s="1247" t="s">
        <v>84</v>
      </c>
      <c r="T24" s="1265"/>
      <c r="U24" s="1247" t="s">
        <v>85</v>
      </c>
      <c r="V24" s="579"/>
      <c r="W24" s="1222" t="s">
        <v>658</v>
      </c>
      <c r="X24" s="501" t="e">
        <f ca="1">strCheckDate(O25:V25)</f>
        <v>#NAME?</v>
      </c>
      <c r="Y24" s="505"/>
      <c r="Z24" s="505" t="str">
        <f>IF(M24="","",M24 )</f>
        <v/>
      </c>
      <c r="AA24" s="505"/>
      <c r="AB24" s="505"/>
      <c r="AC24" s="505"/>
    </row>
    <row r="25" spans="1:34" ht="11.25" hidden="1">
      <c r="A25" s="1251"/>
      <c r="B25" s="1251"/>
      <c r="C25" s="1251"/>
      <c r="D25" s="1251"/>
      <c r="E25" s="1251"/>
      <c r="F25" s="1251"/>
      <c r="G25" s="941"/>
      <c r="H25" s="941"/>
      <c r="I25" s="1251"/>
      <c r="J25" s="1251"/>
      <c r="K25" s="949"/>
      <c r="L25" s="601"/>
      <c r="M25" s="647"/>
      <c r="N25" s="587"/>
      <c r="O25" s="563"/>
      <c r="P25" s="563"/>
      <c r="Q25" s="585" t="str">
        <f>R24 &amp; "-" &amp; T24</f>
        <v>-</v>
      </c>
      <c r="R25" s="1246"/>
      <c r="S25" s="1247"/>
      <c r="T25" s="1246"/>
      <c r="U25" s="1247"/>
      <c r="V25" s="579"/>
      <c r="W25" s="1223"/>
    </row>
    <row r="26" spans="1:34" s="476" customFormat="1" ht="15" customHeight="1">
      <c r="A26" s="1251"/>
      <c r="B26" s="1251"/>
      <c r="C26" s="1251"/>
      <c r="D26" s="1251"/>
      <c r="E26" s="1251"/>
      <c r="F26" s="1251"/>
      <c r="G26" s="943"/>
      <c r="H26" s="941"/>
      <c r="I26" s="1251"/>
      <c r="J26" s="1251"/>
      <c r="K26" s="948"/>
      <c r="L26" s="539"/>
      <c r="M26" s="557" t="s">
        <v>25</v>
      </c>
      <c r="N26" s="552"/>
      <c r="O26" s="546"/>
      <c r="P26" s="546"/>
      <c r="Q26" s="546"/>
      <c r="R26" s="574"/>
      <c r="S26" s="565"/>
      <c r="T26" s="564"/>
      <c r="U26" s="552"/>
      <c r="V26" s="561"/>
      <c r="W26" s="1224"/>
      <c r="X26" s="502"/>
      <c r="Y26" s="502"/>
      <c r="Z26" s="502"/>
      <c r="AA26" s="502"/>
      <c r="AB26" s="502"/>
      <c r="AC26" s="502"/>
      <c r="AD26" s="502"/>
      <c r="AE26" s="502"/>
      <c r="AF26" s="502"/>
      <c r="AG26" s="502"/>
      <c r="AH26" s="502"/>
    </row>
    <row r="27" spans="1:34" s="476" customFormat="1" ht="15" customHeight="1">
      <c r="A27" s="1251"/>
      <c r="B27" s="1251"/>
      <c r="C27" s="1251"/>
      <c r="D27" s="1251"/>
      <c r="E27" s="1251"/>
      <c r="F27" s="943"/>
      <c r="G27" s="943"/>
      <c r="H27" s="941"/>
      <c r="I27" s="1251"/>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51"/>
      <c r="B28" s="1251"/>
      <c r="C28" s="1251"/>
      <c r="D28" s="1251"/>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51"/>
      <c r="B29" s="1251"/>
      <c r="C29" s="1251"/>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51"/>
      <c r="B30" s="1251"/>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51"/>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15" t="s">
        <v>659</v>
      </c>
      <c r="N34" s="1215"/>
      <c r="O34" s="1215"/>
      <c r="P34" s="1215"/>
      <c r="Q34" s="1215"/>
      <c r="R34" s="1215"/>
      <c r="S34" s="1215"/>
      <c r="T34" s="1215"/>
      <c r="U34" s="1215"/>
      <c r="V34" s="1215"/>
      <c r="W34" s="1215"/>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16" t="s">
        <v>491</v>
      </c>
      <c r="G2" s="1217"/>
      <c r="H2" s="1218"/>
      <c r="I2" s="641"/>
    </row>
    <row r="3" spans="1:20" ht="3" customHeight="1"/>
    <row r="4" spans="1:20" s="571" customFormat="1" ht="11.25">
      <c r="A4" s="591"/>
      <c r="B4" s="591"/>
      <c r="C4" s="591"/>
      <c r="D4" s="591"/>
      <c r="F4" s="1161" t="s">
        <v>454</v>
      </c>
      <c r="G4" s="1161"/>
      <c r="H4" s="1161"/>
      <c r="I4" s="121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03.12.2019</v>
      </c>
      <c r="I7" s="582" t="s">
        <v>493</v>
      </c>
      <c r="J7" s="616"/>
      <c r="K7" s="591"/>
      <c r="L7" s="591"/>
      <c r="M7" s="591"/>
      <c r="N7" s="591"/>
      <c r="O7" s="591"/>
      <c r="P7" s="591"/>
      <c r="Q7" s="591"/>
      <c r="R7" s="591"/>
      <c r="S7" s="591"/>
      <c r="T7" s="591"/>
    </row>
    <row r="8" spans="1:20" s="571" customFormat="1" ht="45">
      <c r="A8" s="1220">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20"/>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2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20"/>
      <c r="B11" s="1220">
        <v>1</v>
      </c>
      <c r="C11" s="624"/>
      <c r="D11" s="624"/>
      <c r="F11" s="617" t="e">
        <f ca="1">"4."&amp;mergeValue(A11) &amp;"."&amp;mergeValue(B11)</f>
        <v>#NAME?</v>
      </c>
      <c r="G11" s="612" t="s">
        <v>591</v>
      </c>
      <c r="H11" s="605" t="str">
        <f>IF(region_name="","",region_name)</f>
        <v>Ростовская область</v>
      </c>
      <c r="I11" s="582" t="s">
        <v>499</v>
      </c>
      <c r="J11" s="616"/>
      <c r="K11" s="591"/>
      <c r="L11" s="591"/>
      <c r="M11" s="591"/>
      <c r="N11" s="591"/>
      <c r="O11" s="591"/>
      <c r="P11" s="591"/>
      <c r="Q11" s="591"/>
      <c r="R11" s="591"/>
      <c r="S11" s="591"/>
      <c r="T11" s="591"/>
    </row>
    <row r="12" spans="1:20" s="571" customFormat="1" ht="22.5">
      <c r="A12" s="1220"/>
      <c r="B12" s="1220"/>
      <c r="C12" s="122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20"/>
      <c r="B13" s="1220"/>
      <c r="C13" s="1220"/>
      <c r="D13" s="624">
        <v>1</v>
      </c>
      <c r="F13" s="617" t="e">
        <f ca="1">"4."&amp;mergeValue(A13) &amp;"."&amp;mergeValue(B13)&amp;"."&amp;mergeValue(C13)&amp;"."&amp;mergeValue(D13)</f>
        <v>#NAME?</v>
      </c>
      <c r="G13" s="634" t="s">
        <v>498</v>
      </c>
      <c r="H13" s="605"/>
      <c r="I13" s="1221" t="s">
        <v>590</v>
      </c>
      <c r="J13" s="616"/>
      <c r="K13" s="591"/>
      <c r="L13" s="591"/>
      <c r="M13" s="591"/>
      <c r="N13" s="591"/>
      <c r="O13" s="591"/>
      <c r="P13" s="591"/>
      <c r="Q13" s="591"/>
      <c r="R13" s="591"/>
      <c r="S13" s="591"/>
      <c r="T13" s="591"/>
    </row>
    <row r="14" spans="1:20" s="571" customFormat="1" ht="18.75">
      <c r="A14" s="1220"/>
      <c r="B14" s="1220"/>
      <c r="C14" s="1220"/>
      <c r="D14" s="624"/>
      <c r="F14" s="620"/>
      <c r="G14" s="551" t="s">
        <v>4</v>
      </c>
      <c r="H14" s="625"/>
      <c r="I14" s="1221"/>
      <c r="J14" s="616"/>
      <c r="K14" s="591"/>
      <c r="L14" s="591"/>
      <c r="M14" s="591"/>
      <c r="N14" s="591"/>
      <c r="O14" s="591"/>
      <c r="P14" s="591"/>
      <c r="Q14" s="591"/>
      <c r="R14" s="591"/>
      <c r="S14" s="591"/>
      <c r="T14" s="591"/>
    </row>
    <row r="15" spans="1:20" s="571" customFormat="1" ht="18.75">
      <c r="A15" s="1220"/>
      <c r="B15" s="1220"/>
      <c r="C15" s="624"/>
      <c r="D15" s="624"/>
      <c r="F15" s="635"/>
      <c r="G15" s="578" t="s">
        <v>403</v>
      </c>
      <c r="H15" s="636"/>
      <c r="I15" s="637"/>
      <c r="J15" s="616"/>
      <c r="K15" s="591"/>
      <c r="L15" s="591"/>
      <c r="M15" s="591"/>
      <c r="N15" s="591"/>
      <c r="O15" s="591"/>
      <c r="P15" s="591"/>
      <c r="Q15" s="591"/>
      <c r="R15" s="591"/>
      <c r="S15" s="591"/>
      <c r="T15" s="591"/>
    </row>
    <row r="16" spans="1:20" s="571" customFormat="1" ht="18.75">
      <c r="A16" s="122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15" t="s">
        <v>592</v>
      </c>
      <c r="H19" s="121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48" t="s">
        <v>656</v>
      </c>
      <c r="M5" s="1248"/>
      <c r="N5" s="1248"/>
      <c r="O5" s="1248"/>
      <c r="P5" s="1248"/>
      <c r="Q5" s="1248"/>
      <c r="R5" s="1248"/>
      <c r="S5" s="1248"/>
      <c r="T5" s="1248"/>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70" t="str">
        <f>IF(NameOrPr_ch="",IF(NameOrPr="","",NameOrPr),NameOrPr_ch)</f>
        <v>Региональная служба по тарифам Ростовской области</v>
      </c>
      <c r="P7" s="1271"/>
      <c r="Q7" s="1271"/>
      <c r="R7" s="1271"/>
      <c r="S7" s="1271"/>
      <c r="T7" s="1272"/>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70" t="str">
        <f>IF(datePr_ch="",IF(datePr="","",datePr),datePr_ch)</f>
        <v>26.11.2019</v>
      </c>
      <c r="P8" s="1271"/>
      <c r="Q8" s="1271"/>
      <c r="R8" s="1271"/>
      <c r="S8" s="1271"/>
      <c r="T8" s="1272"/>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594</v>
      </c>
      <c r="N9" s="667"/>
      <c r="O9" s="1270" t="str">
        <f>IF(numberPr_ch="",IF(numberPr="","",numberPr),numberPr_ch)</f>
        <v>56/11, 56/12, 56/13</v>
      </c>
      <c r="P9" s="1271"/>
      <c r="Q9" s="1271"/>
      <c r="R9" s="1271"/>
      <c r="S9" s="1271"/>
      <c r="T9" s="1272"/>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70" t="str">
        <f>IF(IstPub_ch="",IF(IstPub="","",IstPub),IstPub_ch)</f>
        <v>официальный портал правовой информации Ростовской области "Право"</v>
      </c>
      <c r="P10" s="1271"/>
      <c r="Q10" s="1271"/>
      <c r="R10" s="1271"/>
      <c r="S10" s="1271"/>
      <c r="T10" s="1272"/>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74"/>
      <c r="P12" s="1274"/>
      <c r="Q12" s="1274"/>
      <c r="R12" s="1274"/>
      <c r="S12" s="1274"/>
      <c r="T12" s="1274"/>
      <c r="U12" s="1274"/>
    </row>
    <row r="13" spans="1:34">
      <c r="J13" s="482"/>
      <c r="K13" s="482"/>
      <c r="L13" s="1161" t="s">
        <v>454</v>
      </c>
      <c r="M13" s="1161"/>
      <c r="N13" s="1161"/>
      <c r="O13" s="1161"/>
      <c r="P13" s="1161"/>
      <c r="Q13" s="1161"/>
      <c r="R13" s="1161"/>
      <c r="S13" s="1161"/>
      <c r="T13" s="1161"/>
      <c r="U13" s="1161"/>
      <c r="V13" s="1161"/>
      <c r="W13" s="1161" t="s">
        <v>455</v>
      </c>
    </row>
    <row r="14" spans="1:34" ht="14.25" customHeight="1">
      <c r="J14" s="482"/>
      <c r="K14" s="482"/>
      <c r="L14" s="1232" t="s">
        <v>92</v>
      </c>
      <c r="M14" s="1232" t="s">
        <v>638</v>
      </c>
      <c r="N14" s="522"/>
      <c r="O14" s="1233" t="s">
        <v>640</v>
      </c>
      <c r="P14" s="1234"/>
      <c r="Q14" s="1234"/>
      <c r="R14" s="1234"/>
      <c r="S14" s="1234"/>
      <c r="T14" s="1235"/>
      <c r="U14" s="1243" t="s">
        <v>341</v>
      </c>
      <c r="V14" s="1229" t="s">
        <v>275</v>
      </c>
      <c r="W14" s="1161"/>
    </row>
    <row r="15" spans="1:34" s="524" customFormat="1" ht="14.25" customHeight="1">
      <c r="A15" s="586"/>
      <c r="B15" s="586"/>
      <c r="C15" s="586"/>
      <c r="D15" s="586"/>
      <c r="E15" s="586"/>
      <c r="F15" s="586"/>
      <c r="G15" s="592"/>
      <c r="H15" s="592"/>
      <c r="I15" s="532"/>
      <c r="J15" s="530"/>
      <c r="K15" s="530"/>
      <c r="L15" s="1232"/>
      <c r="M15" s="1232"/>
      <c r="N15" s="522"/>
      <c r="O15" s="1238" t="s">
        <v>771</v>
      </c>
      <c r="P15" s="1236" t="s">
        <v>271</v>
      </c>
      <c r="Q15" s="1237"/>
      <c r="R15" s="1241" t="s">
        <v>653</v>
      </c>
      <c r="S15" s="1241"/>
      <c r="T15" s="1242"/>
      <c r="U15" s="1244"/>
      <c r="V15" s="1230"/>
      <c r="W15" s="1161"/>
      <c r="X15" s="586"/>
      <c r="Y15" s="586"/>
      <c r="Z15" s="586"/>
      <c r="AA15" s="586"/>
      <c r="AB15" s="586"/>
      <c r="AC15" s="586"/>
      <c r="AD15" s="586"/>
      <c r="AE15" s="586"/>
      <c r="AF15" s="586"/>
      <c r="AG15" s="586"/>
      <c r="AH15" s="586"/>
    </row>
    <row r="16" spans="1:34" ht="33.75">
      <c r="J16" s="482"/>
      <c r="K16" s="482"/>
      <c r="L16" s="1232"/>
      <c r="M16" s="1232"/>
      <c r="N16" s="521"/>
      <c r="O16" s="1239"/>
      <c r="P16" s="536" t="s">
        <v>764</v>
      </c>
      <c r="Q16" s="536" t="s">
        <v>765</v>
      </c>
      <c r="R16" s="537" t="s">
        <v>274</v>
      </c>
      <c r="S16" s="1227" t="s">
        <v>273</v>
      </c>
      <c r="T16" s="1228"/>
      <c r="U16" s="1245"/>
      <c r="V16" s="1231"/>
      <c r="W16" s="1161"/>
    </row>
    <row r="17" spans="1:35">
      <c r="J17" s="482"/>
      <c r="K17" s="490">
        <v>1</v>
      </c>
      <c r="L17" s="526" t="s">
        <v>93</v>
      </c>
      <c r="M17" s="526" t="s">
        <v>49</v>
      </c>
      <c r="N17" s="497" t="s">
        <v>49</v>
      </c>
      <c r="O17" s="488">
        <f ca="1">OFFSET(O17,0,-1)+1</f>
        <v>3</v>
      </c>
      <c r="P17" s="488">
        <f ca="1">OFFSET(P17,0,-1)+1</f>
        <v>4</v>
      </c>
      <c r="Q17" s="488">
        <f ca="1">OFFSET(Q17,0,-1)+1</f>
        <v>5</v>
      </c>
      <c r="R17" s="488">
        <f ca="1">OFFSET(R17,0,-1)+1</f>
        <v>6</v>
      </c>
      <c r="S17" s="1250">
        <f ca="1">OFFSET(S17,0,-1)+1</f>
        <v>7</v>
      </c>
      <c r="T17" s="1250"/>
      <c r="U17" s="488">
        <f ca="1">OFFSET(U17,0,-2)+1</f>
        <v>8</v>
      </c>
      <c r="V17" s="652">
        <f ca="1">OFFSET(V17,0,-1)</f>
        <v>8</v>
      </c>
      <c r="W17" s="488">
        <f ca="1">OFFSET(W17,0,-1)+1</f>
        <v>9</v>
      </c>
    </row>
    <row r="18" spans="1:35" ht="22.5">
      <c r="A18" s="1251">
        <v>1</v>
      </c>
      <c r="B18" s="959"/>
      <c r="C18" s="959"/>
      <c r="D18" s="959"/>
      <c r="E18" s="960"/>
      <c r="F18" s="961"/>
      <c r="G18" s="961"/>
      <c r="H18" s="961"/>
      <c r="I18" s="962"/>
      <c r="J18" s="957"/>
      <c r="K18" s="964"/>
      <c r="L18" s="594" t="e">
        <f ca="1">mergeValue(A18)</f>
        <v>#NAME?</v>
      </c>
      <c r="M18" s="642" t="s">
        <v>20</v>
      </c>
      <c r="N18" s="581"/>
      <c r="O18" s="1267"/>
      <c r="P18" s="1267"/>
      <c r="Q18" s="1267"/>
      <c r="R18" s="1267"/>
      <c r="S18" s="1267"/>
      <c r="T18" s="1267"/>
      <c r="U18" s="1267"/>
      <c r="V18" s="1267"/>
      <c r="W18" s="631" t="s">
        <v>657</v>
      </c>
    </row>
    <row r="19" spans="1:35" ht="22.5">
      <c r="A19" s="1251"/>
      <c r="B19" s="1251">
        <v>1</v>
      </c>
      <c r="C19" s="959"/>
      <c r="D19" s="959"/>
      <c r="E19" s="961"/>
      <c r="F19" s="961"/>
      <c r="G19" s="961"/>
      <c r="H19" s="961"/>
      <c r="I19" s="956"/>
      <c r="J19" s="955"/>
      <c r="K19" s="958"/>
      <c r="L19" s="594" t="e">
        <f ca="1">mergeValue(A19) &amp;"."&amp; mergeValue(B19)</f>
        <v>#NAME?</v>
      </c>
      <c r="M19" s="547" t="s">
        <v>16</v>
      </c>
      <c r="N19" s="581"/>
      <c r="O19" s="1267"/>
      <c r="P19" s="1267"/>
      <c r="Q19" s="1267"/>
      <c r="R19" s="1267"/>
      <c r="S19" s="1267"/>
      <c r="T19" s="1267"/>
      <c r="U19" s="1267"/>
      <c r="V19" s="1267"/>
      <c r="W19" s="631" t="s">
        <v>477</v>
      </c>
    </row>
    <row r="20" spans="1:35" ht="22.5">
      <c r="A20" s="1251"/>
      <c r="B20" s="1251"/>
      <c r="C20" s="1251">
        <v>1</v>
      </c>
      <c r="D20" s="959"/>
      <c r="E20" s="961"/>
      <c r="F20" s="961"/>
      <c r="G20" s="961"/>
      <c r="H20" s="961"/>
      <c r="I20" s="963"/>
      <c r="J20" s="955"/>
      <c r="K20" s="958"/>
      <c r="L20" s="594" t="e">
        <f ca="1">mergeValue(A20) &amp;"."&amp; mergeValue(B20)&amp;"."&amp; mergeValue(C20)</f>
        <v>#NAME?</v>
      </c>
      <c r="M20" s="548" t="s">
        <v>7</v>
      </c>
      <c r="N20" s="581"/>
      <c r="O20" s="1267"/>
      <c r="P20" s="1267"/>
      <c r="Q20" s="1267"/>
      <c r="R20" s="1267"/>
      <c r="S20" s="1267"/>
      <c r="T20" s="1267"/>
      <c r="U20" s="1267"/>
      <c r="V20" s="1267"/>
      <c r="W20" s="631" t="s">
        <v>632</v>
      </c>
    </row>
    <row r="21" spans="1:35" ht="22.5">
      <c r="A21" s="1251"/>
      <c r="B21" s="1251"/>
      <c r="C21" s="1251"/>
      <c r="D21" s="1251">
        <v>1</v>
      </c>
      <c r="E21" s="961"/>
      <c r="F21" s="961"/>
      <c r="G21" s="961"/>
      <c r="H21" s="961"/>
      <c r="I21" s="963"/>
      <c r="J21" s="955"/>
      <c r="K21" s="958"/>
      <c r="L21" s="594" t="e">
        <f ca="1">mergeValue(A21) &amp;"."&amp; mergeValue(B21)&amp;"."&amp; mergeValue(C21)&amp;"."&amp; mergeValue(D21)</f>
        <v>#NAME?</v>
      </c>
      <c r="M21" s="549" t="s">
        <v>22</v>
      </c>
      <c r="N21" s="581"/>
      <c r="O21" s="1267"/>
      <c r="P21" s="1267"/>
      <c r="Q21" s="1267"/>
      <c r="R21" s="1267"/>
      <c r="S21" s="1267"/>
      <c r="T21" s="1267"/>
      <c r="U21" s="1267"/>
      <c r="V21" s="1267"/>
      <c r="W21" s="631" t="s">
        <v>633</v>
      </c>
    </row>
    <row r="22" spans="1:35" ht="11.25" hidden="1" customHeight="1">
      <c r="A22" s="1251"/>
      <c r="B22" s="1251"/>
      <c r="C22" s="1251"/>
      <c r="D22" s="1251"/>
      <c r="E22" s="1251">
        <v>1</v>
      </c>
      <c r="F22" s="961"/>
      <c r="G22" s="961"/>
      <c r="H22" s="959">
        <v>1</v>
      </c>
      <c r="I22" s="1251">
        <v>1</v>
      </c>
      <c r="J22" s="961"/>
      <c r="K22" s="966"/>
      <c r="L22" s="594"/>
      <c r="M22" s="555"/>
      <c r="N22" s="582"/>
      <c r="O22" s="632"/>
      <c r="P22" s="632"/>
      <c r="Q22" s="632"/>
      <c r="R22" s="632"/>
      <c r="S22" s="632"/>
      <c r="T22" s="632"/>
      <c r="U22" s="632"/>
      <c r="V22" s="509"/>
      <c r="W22" s="560"/>
    </row>
    <row r="23" spans="1:35" ht="90">
      <c r="A23" s="1251"/>
      <c r="B23" s="1251"/>
      <c r="C23" s="1251"/>
      <c r="D23" s="1251"/>
      <c r="E23" s="1251"/>
      <c r="F23" s="1251">
        <v>1</v>
      </c>
      <c r="G23" s="959"/>
      <c r="H23" s="959"/>
      <c r="I23" s="1251"/>
      <c r="J23" s="1251">
        <v>1</v>
      </c>
      <c r="K23" s="967"/>
      <c r="L23" s="594" t="e">
        <f ca="1">mergeValue(A23) &amp;"."&amp; mergeValue(B23)&amp;"."&amp; mergeValue(C23)&amp;"."&amp; mergeValue(D23)&amp;"."&amp;  mergeValue(F23)</f>
        <v>#NAME?</v>
      </c>
      <c r="M23" s="556" t="s">
        <v>10</v>
      </c>
      <c r="N23" s="582"/>
      <c r="O23" s="1253"/>
      <c r="P23" s="1253"/>
      <c r="Q23" s="1253"/>
      <c r="R23" s="1253"/>
      <c r="S23" s="1253"/>
      <c r="T23" s="1253"/>
      <c r="U23" s="1253"/>
      <c r="V23" s="1253"/>
      <c r="W23" s="631" t="s">
        <v>634</v>
      </c>
      <c r="Y23" s="505" t="e">
        <f ca="1">strCheckUnique(Z23:Z26)</f>
        <v>#NAME?</v>
      </c>
      <c r="AA23" s="505"/>
    </row>
    <row r="24" spans="1:35" ht="189" customHeight="1">
      <c r="A24" s="1251"/>
      <c r="B24" s="1251"/>
      <c r="C24" s="1251"/>
      <c r="D24" s="1251"/>
      <c r="E24" s="1251"/>
      <c r="F24" s="1251"/>
      <c r="G24" s="959">
        <v>1</v>
      </c>
      <c r="H24" s="959"/>
      <c r="I24" s="1251"/>
      <c r="J24" s="1251"/>
      <c r="K24" s="967">
        <v>1</v>
      </c>
      <c r="L24" s="594" t="e">
        <f ca="1">mergeValue(A24) &amp;"."&amp; mergeValue(B24)&amp;"."&amp; mergeValue(C24)&amp;"."&amp; mergeValue(D24)&amp;"."&amp; mergeValue(F24)&amp;"."&amp; mergeValue(G24)</f>
        <v>#NAME?</v>
      </c>
      <c r="M24" s="1070"/>
      <c r="N24" s="587"/>
      <c r="O24" s="563"/>
      <c r="P24" s="563"/>
      <c r="Q24" s="1095"/>
      <c r="R24" s="1265"/>
      <c r="S24" s="1247" t="s">
        <v>84</v>
      </c>
      <c r="T24" s="1265"/>
      <c r="U24" s="1247" t="s">
        <v>85</v>
      </c>
      <c r="V24" s="579"/>
      <c r="W24" s="1222" t="s">
        <v>658</v>
      </c>
      <c r="X24" s="501" t="e">
        <f ca="1">strCheckDate(O25:V25)</f>
        <v>#NAME?</v>
      </c>
      <c r="Y24" s="505"/>
      <c r="Z24" s="505" t="str">
        <f>IF(M24="","",M24 )</f>
        <v/>
      </c>
      <c r="AA24" s="505"/>
      <c r="AB24" s="505"/>
      <c r="AC24" s="505"/>
    </row>
    <row r="25" spans="1:35" ht="11.25" hidden="1">
      <c r="A25" s="1251"/>
      <c r="B25" s="1251"/>
      <c r="C25" s="1251"/>
      <c r="D25" s="1251"/>
      <c r="E25" s="1251"/>
      <c r="F25" s="1251"/>
      <c r="G25" s="959"/>
      <c r="H25" s="959"/>
      <c r="I25" s="1251"/>
      <c r="J25" s="1251"/>
      <c r="K25" s="967"/>
      <c r="L25" s="601"/>
      <c r="M25" s="647"/>
      <c r="N25" s="587"/>
      <c r="O25" s="563"/>
      <c r="P25" s="563"/>
      <c r="Q25" s="585" t="str">
        <f>R24 &amp; "-" &amp; T24</f>
        <v>-</v>
      </c>
      <c r="R25" s="1246"/>
      <c r="S25" s="1247"/>
      <c r="T25" s="1246"/>
      <c r="U25" s="1247"/>
      <c r="V25" s="579"/>
      <c r="W25" s="1223"/>
    </row>
    <row r="26" spans="1:35" s="476" customFormat="1" ht="15" customHeight="1">
      <c r="A26" s="1251"/>
      <c r="B26" s="1251"/>
      <c r="C26" s="1251"/>
      <c r="D26" s="1251"/>
      <c r="E26" s="1251"/>
      <c r="F26" s="1251"/>
      <c r="G26" s="961"/>
      <c r="H26" s="959"/>
      <c r="I26" s="1251"/>
      <c r="J26" s="1251"/>
      <c r="K26" s="966"/>
      <c r="L26" s="539"/>
      <c r="M26" s="557" t="s">
        <v>25</v>
      </c>
      <c r="N26" s="552"/>
      <c r="O26" s="546"/>
      <c r="P26" s="546"/>
      <c r="Q26" s="546"/>
      <c r="R26" s="574"/>
      <c r="S26" s="565"/>
      <c r="T26" s="564"/>
      <c r="U26" s="552"/>
      <c r="V26" s="561"/>
      <c r="W26" s="1224"/>
      <c r="X26" s="502"/>
      <c r="Y26" s="502"/>
      <c r="Z26" s="502"/>
      <c r="AA26" s="502"/>
      <c r="AB26" s="502"/>
      <c r="AC26" s="502"/>
      <c r="AD26" s="502"/>
      <c r="AE26" s="502"/>
      <c r="AF26" s="502"/>
      <c r="AG26" s="502"/>
      <c r="AH26" s="502"/>
    </row>
    <row r="27" spans="1:35" s="476" customFormat="1" ht="15" customHeight="1">
      <c r="A27" s="1251"/>
      <c r="B27" s="1251"/>
      <c r="C27" s="1251"/>
      <c r="D27" s="1251"/>
      <c r="E27" s="1251"/>
      <c r="F27" s="961"/>
      <c r="G27" s="961"/>
      <c r="H27" s="959"/>
      <c r="I27" s="1251"/>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51"/>
      <c r="B28" s="1251"/>
      <c r="C28" s="1251"/>
      <c r="D28" s="1251"/>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51"/>
      <c r="B29" s="1251"/>
      <c r="C29" s="1251"/>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51"/>
      <c r="B30" s="1251"/>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51"/>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15" t="s">
        <v>659</v>
      </c>
      <c r="N34" s="1215"/>
      <c r="O34" s="1215"/>
      <c r="P34" s="1215"/>
      <c r="Q34" s="1215"/>
      <c r="R34" s="1215"/>
      <c r="S34" s="1215"/>
      <c r="T34" s="1215"/>
      <c r="U34" s="1215"/>
      <c r="V34" s="1215"/>
      <c r="W34" s="1215"/>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16" t="s">
        <v>491</v>
      </c>
      <c r="G2" s="1217"/>
      <c r="H2" s="1218"/>
      <c r="I2" s="435"/>
    </row>
    <row r="3" spans="1:20" ht="3" customHeight="1"/>
    <row r="4" spans="1:20" s="190" customFormat="1" ht="11.25">
      <c r="A4" s="213"/>
      <c r="B4" s="213"/>
      <c r="C4" s="213"/>
      <c r="D4" s="213"/>
      <c r="F4" s="1161" t="s">
        <v>454</v>
      </c>
      <c r="G4" s="1161"/>
      <c r="H4" s="1161"/>
      <c r="I4" s="1219"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9"/>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03.12.2019</v>
      </c>
      <c r="I7" s="196" t="s">
        <v>493</v>
      </c>
      <c r="J7" s="333"/>
      <c r="K7" s="213"/>
      <c r="L7" s="213"/>
      <c r="M7" s="213"/>
      <c r="N7" s="213"/>
      <c r="O7" s="213"/>
      <c r="P7" s="213"/>
      <c r="Q7" s="213"/>
      <c r="R7" s="213"/>
      <c r="S7" s="213"/>
      <c r="T7" s="213"/>
    </row>
    <row r="8" spans="1:20" s="190" customFormat="1" ht="45">
      <c r="A8" s="1220">
        <v>1</v>
      </c>
      <c r="B8" s="213"/>
      <c r="C8" s="213"/>
      <c r="D8" s="213"/>
      <c r="F8" s="334" t="e">
        <f ca="1">"2." &amp;mergeValue(A8)</f>
        <v>#NAME?</v>
      </c>
      <c r="G8" s="416" t="s">
        <v>494</v>
      </c>
      <c r="H8" s="316"/>
      <c r="I8" s="196" t="s">
        <v>589</v>
      </c>
      <c r="J8" s="333"/>
      <c r="K8" s="213"/>
      <c r="L8" s="213"/>
      <c r="M8" s="213"/>
      <c r="N8" s="213"/>
      <c r="O8" s="213"/>
      <c r="P8" s="213"/>
      <c r="Q8" s="213"/>
      <c r="R8" s="213"/>
      <c r="S8" s="213"/>
      <c r="T8" s="213"/>
    </row>
    <row r="9" spans="1:20" s="190" customFormat="1" ht="22.5">
      <c r="A9" s="1220"/>
      <c r="B9" s="213"/>
      <c r="C9" s="213"/>
      <c r="D9" s="213"/>
      <c r="F9" s="334" t="e">
        <f ca="1">"3." &amp;mergeValue(A9)</f>
        <v>#NAME?</v>
      </c>
      <c r="G9" s="416" t="s">
        <v>495</v>
      </c>
      <c r="H9" s="316"/>
      <c r="I9" s="196" t="s">
        <v>587</v>
      </c>
      <c r="J9" s="333"/>
      <c r="K9" s="213"/>
      <c r="L9" s="213"/>
      <c r="M9" s="213"/>
      <c r="N9" s="213"/>
      <c r="O9" s="213"/>
      <c r="P9" s="213"/>
      <c r="Q9" s="213"/>
      <c r="R9" s="213"/>
      <c r="S9" s="213"/>
      <c r="T9" s="213"/>
    </row>
    <row r="10" spans="1:20" s="190" customFormat="1" ht="22.5">
      <c r="A10" s="1220"/>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20"/>
      <c r="B11" s="1220">
        <v>1</v>
      </c>
      <c r="C11" s="343"/>
      <c r="D11" s="343"/>
      <c r="F11" s="334" t="e">
        <f ca="1">"4."&amp;mergeValue(A11) &amp;"."&amp;mergeValue(B11)</f>
        <v>#NAME?</v>
      </c>
      <c r="G11" s="323" t="s">
        <v>591</v>
      </c>
      <c r="H11" s="316" t="str">
        <f>IF(region_name="","",region_name)</f>
        <v>Ростовская область</v>
      </c>
      <c r="I11" s="196" t="s">
        <v>499</v>
      </c>
      <c r="J11" s="333"/>
      <c r="K11" s="213"/>
      <c r="L11" s="213"/>
      <c r="M11" s="213"/>
      <c r="N11" s="213"/>
      <c r="O11" s="213"/>
      <c r="P11" s="213"/>
      <c r="Q11" s="213"/>
      <c r="R11" s="213"/>
      <c r="S11" s="213"/>
      <c r="T11" s="213"/>
    </row>
    <row r="12" spans="1:20" s="190" customFormat="1" ht="22.5">
      <c r="A12" s="1220"/>
      <c r="B12" s="1220"/>
      <c r="C12" s="1220">
        <v>1</v>
      </c>
      <c r="D12" s="343"/>
      <c r="F12" s="334" t="e">
        <f ca="1">"4."&amp;mergeValue(A12) &amp;"."&amp;mergeValue(B12)&amp;"."&amp;mergeValue(C12)</f>
        <v>#NAME?</v>
      </c>
      <c r="G12" s="340" t="s">
        <v>497</v>
      </c>
      <c r="H12" s="316"/>
      <c r="I12" s="196" t="s">
        <v>500</v>
      </c>
      <c r="J12" s="333"/>
      <c r="K12" s="213"/>
      <c r="L12" s="213"/>
      <c r="M12" s="213"/>
      <c r="N12" s="213"/>
      <c r="O12" s="213"/>
      <c r="P12" s="213"/>
      <c r="Q12" s="213"/>
      <c r="R12" s="213"/>
      <c r="S12" s="213"/>
      <c r="T12" s="213"/>
    </row>
    <row r="13" spans="1:20" s="190" customFormat="1" ht="39" customHeight="1">
      <c r="A13" s="1220"/>
      <c r="B13" s="1220"/>
      <c r="C13" s="1220"/>
      <c r="D13" s="343">
        <v>1</v>
      </c>
      <c r="F13" s="334" t="e">
        <f ca="1">"4."&amp;mergeValue(A13) &amp;"."&amp;mergeValue(B13)&amp;"."&amp;mergeValue(C13)&amp;"."&amp;mergeValue(D13)</f>
        <v>#NAME?</v>
      </c>
      <c r="G13" s="419" t="s">
        <v>498</v>
      </c>
      <c r="H13" s="316"/>
      <c r="I13" s="1221" t="s">
        <v>590</v>
      </c>
      <c r="J13" s="333"/>
      <c r="K13" s="213"/>
      <c r="L13" s="213"/>
      <c r="M13" s="213"/>
      <c r="N13" s="213"/>
      <c r="O13" s="213"/>
      <c r="P13" s="213"/>
      <c r="Q13" s="213"/>
      <c r="R13" s="213"/>
      <c r="S13" s="213"/>
      <c r="T13" s="213"/>
    </row>
    <row r="14" spans="1:20" s="190" customFormat="1" ht="18.75">
      <c r="A14" s="1220"/>
      <c r="B14" s="1220"/>
      <c r="C14" s="1220"/>
      <c r="D14" s="343"/>
      <c r="F14" s="337"/>
      <c r="G14" s="150" t="s">
        <v>4</v>
      </c>
      <c r="H14" s="342"/>
      <c r="I14" s="1221"/>
      <c r="J14" s="333"/>
      <c r="K14" s="213"/>
      <c r="L14" s="213"/>
      <c r="M14" s="213"/>
      <c r="N14" s="213"/>
      <c r="O14" s="213"/>
      <c r="P14" s="213"/>
      <c r="Q14" s="213"/>
      <c r="R14" s="213"/>
      <c r="S14" s="213"/>
      <c r="T14" s="213"/>
    </row>
    <row r="15" spans="1:20" s="190" customFormat="1" ht="18.75">
      <c r="A15" s="1220"/>
      <c r="B15" s="1220"/>
      <c r="C15" s="343"/>
      <c r="D15" s="343"/>
      <c r="F15" s="420"/>
      <c r="G15" s="195" t="s">
        <v>403</v>
      </c>
      <c r="H15" s="421"/>
      <c r="I15" s="422"/>
      <c r="J15" s="333"/>
      <c r="K15" s="213"/>
      <c r="L15" s="213"/>
      <c r="M15" s="213"/>
      <c r="N15" s="213"/>
      <c r="O15" s="213"/>
      <c r="P15" s="213"/>
      <c r="Q15" s="213"/>
      <c r="R15" s="213"/>
      <c r="S15" s="213"/>
      <c r="T15" s="213"/>
    </row>
    <row r="16" spans="1:20" s="190" customFormat="1" ht="18.75">
      <c r="A16" s="1220"/>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15" t="s">
        <v>592</v>
      </c>
      <c r="H19" s="1215"/>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48" t="s">
        <v>665</v>
      </c>
      <c r="M5" s="1248"/>
      <c r="N5" s="1248"/>
      <c r="O5" s="1248"/>
      <c r="P5" s="1248"/>
      <c r="Q5" s="1248"/>
      <c r="R5" s="1248"/>
      <c r="S5" s="1248"/>
      <c r="T5" s="1248"/>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70" t="str">
        <f>IF(NameOrPr_ch="",IF(NameOrPr="","",NameOrPr),NameOrPr_ch)</f>
        <v>Региональная служба по тарифам Ростовской области</v>
      </c>
      <c r="P7" s="1271"/>
      <c r="Q7" s="1271"/>
      <c r="R7" s="1271"/>
      <c r="S7" s="1271"/>
      <c r="T7" s="1272"/>
      <c r="U7" s="670"/>
      <c r="V7" s="525"/>
      <c r="AC7" s="586"/>
      <c r="AD7" s="586"/>
      <c r="AE7" s="586"/>
      <c r="AF7" s="586"/>
      <c r="AG7" s="586"/>
    </row>
    <row r="8" spans="1:33" s="492" customFormat="1" ht="18.75">
      <c r="A8" s="506"/>
      <c r="B8" s="506"/>
      <c r="C8" s="506"/>
      <c r="D8" s="506"/>
      <c r="E8" s="506"/>
      <c r="F8" s="506"/>
      <c r="G8" s="506"/>
      <c r="H8" s="506"/>
      <c r="L8" s="500"/>
      <c r="M8" s="618" t="s">
        <v>595</v>
      </c>
      <c r="N8" s="667"/>
      <c r="O8" s="1270" t="str">
        <f>IF(datePr_ch="",IF(datePr="","",datePr),datePr_ch)</f>
        <v>26.11.2019</v>
      </c>
      <c r="P8" s="1271"/>
      <c r="Q8" s="1271"/>
      <c r="R8" s="1271"/>
      <c r="S8" s="1271"/>
      <c r="T8" s="1272"/>
      <c r="U8" s="668"/>
      <c r="V8" s="487"/>
      <c r="AC8" s="506"/>
      <c r="AD8" s="506"/>
      <c r="AE8" s="506"/>
      <c r="AF8" s="506"/>
      <c r="AG8" s="506"/>
    </row>
    <row r="9" spans="1:33" s="492" customFormat="1" ht="18.75">
      <c r="A9" s="506"/>
      <c r="B9" s="506"/>
      <c r="C9" s="506"/>
      <c r="D9" s="506"/>
      <c r="E9" s="506"/>
      <c r="F9" s="506"/>
      <c r="G9" s="506"/>
      <c r="H9" s="506"/>
      <c r="L9" s="553"/>
      <c r="M9" s="618" t="s">
        <v>594</v>
      </c>
      <c r="N9" s="667"/>
      <c r="O9" s="1270" t="str">
        <f>IF(numberPr_ch="",IF(numberPr="","",numberPr),numberPr_ch)</f>
        <v>56/11, 56/12, 56/13</v>
      </c>
      <c r="P9" s="1271"/>
      <c r="Q9" s="1271"/>
      <c r="R9" s="1271"/>
      <c r="S9" s="1271"/>
      <c r="T9" s="1272"/>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70" t="str">
        <f>IF(IstPub_ch="",IF(IstPub="","",IstPub),IstPub_ch)</f>
        <v>официальный портал правовой информации Ростовской области "Право"</v>
      </c>
      <c r="P10" s="1271"/>
      <c r="Q10" s="1271"/>
      <c r="R10" s="1271"/>
      <c r="S10" s="1271"/>
      <c r="T10" s="1272"/>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69"/>
      <c r="P12" s="1269"/>
      <c r="Q12" s="1269"/>
      <c r="R12" s="1269"/>
      <c r="S12" s="1269"/>
      <c r="T12" s="1269"/>
      <c r="U12" s="1269"/>
      <c r="V12" s="1269"/>
      <c r="W12" s="1269"/>
      <c r="X12" s="1269"/>
      <c r="Y12" s="1269"/>
      <c r="Z12" s="1269"/>
    </row>
    <row r="13" spans="1:33" ht="14.25" customHeight="1">
      <c r="J13" s="482"/>
      <c r="K13" s="482"/>
      <c r="L13" s="1232" t="s">
        <v>454</v>
      </c>
      <c r="M13" s="1232"/>
      <c r="N13" s="1232"/>
      <c r="O13" s="1232"/>
      <c r="P13" s="1232"/>
      <c r="Q13" s="1232"/>
      <c r="R13" s="1232"/>
      <c r="S13" s="1232"/>
      <c r="T13" s="1232"/>
      <c r="U13" s="1232"/>
      <c r="V13" s="1232"/>
      <c r="W13" s="1232"/>
      <c r="X13" s="1232"/>
      <c r="Y13" s="1232"/>
      <c r="Z13" s="1232"/>
      <c r="AA13" s="1232"/>
      <c r="AB13" s="1161" t="s">
        <v>455</v>
      </c>
    </row>
    <row r="14" spans="1:33" ht="14.25" customHeight="1">
      <c r="J14" s="482"/>
      <c r="K14" s="482"/>
      <c r="L14" s="1232" t="s">
        <v>92</v>
      </c>
      <c r="M14" s="1232" t="s">
        <v>638</v>
      </c>
      <c r="N14" s="579"/>
      <c r="O14" s="1161" t="s">
        <v>640</v>
      </c>
      <c r="P14" s="1161"/>
      <c r="Q14" s="1161"/>
      <c r="R14" s="1161"/>
      <c r="S14" s="1161"/>
      <c r="T14" s="1161"/>
      <c r="U14" s="1161"/>
      <c r="V14" s="1161"/>
      <c r="W14" s="1161"/>
      <c r="X14" s="1161"/>
      <c r="Y14" s="1161"/>
      <c r="Z14" s="1232" t="s">
        <v>341</v>
      </c>
      <c r="AA14" s="1268" t="s">
        <v>275</v>
      </c>
      <c r="AB14" s="1161"/>
    </row>
    <row r="15" spans="1:33" s="524" customFormat="1" ht="14.25" customHeight="1">
      <c r="A15" s="586"/>
      <c r="B15" s="586"/>
      <c r="C15" s="586"/>
      <c r="D15" s="586"/>
      <c r="E15" s="586"/>
      <c r="F15" s="586"/>
      <c r="G15" s="592"/>
      <c r="H15" s="592"/>
      <c r="I15" s="532"/>
      <c r="J15" s="530"/>
      <c r="K15" s="530"/>
      <c r="L15" s="1232"/>
      <c r="M15" s="1232"/>
      <c r="N15" s="579"/>
      <c r="O15" s="1279" t="s">
        <v>666</v>
      </c>
      <c r="P15" s="1279" t="s">
        <v>619</v>
      </c>
      <c r="Q15" s="1279" t="s">
        <v>620</v>
      </c>
      <c r="R15" s="1279" t="s">
        <v>271</v>
      </c>
      <c r="S15" s="1279"/>
      <c r="T15" s="1279" t="s">
        <v>271</v>
      </c>
      <c r="U15" s="1279"/>
      <c r="V15" s="653"/>
      <c r="W15" s="1278" t="s">
        <v>653</v>
      </c>
      <c r="X15" s="1278"/>
      <c r="Y15" s="1278"/>
      <c r="Z15" s="1232"/>
      <c r="AA15" s="1268"/>
      <c r="AB15" s="1161"/>
      <c r="AC15" s="586"/>
      <c r="AD15" s="586"/>
      <c r="AE15" s="586"/>
      <c r="AF15" s="586"/>
      <c r="AG15" s="586"/>
    </row>
    <row r="16" spans="1:33" ht="56.25" customHeight="1">
      <c r="J16" s="482"/>
      <c r="K16" s="482"/>
      <c r="L16" s="1232"/>
      <c r="M16" s="1232"/>
      <c r="N16" s="579"/>
      <c r="O16" s="1279"/>
      <c r="P16" s="1279"/>
      <c r="Q16" s="1279"/>
      <c r="R16" s="536" t="s">
        <v>621</v>
      </c>
      <c r="S16" s="536" t="s">
        <v>622</v>
      </c>
      <c r="T16" s="536" t="s">
        <v>623</v>
      </c>
      <c r="U16" s="536" t="s">
        <v>624</v>
      </c>
      <c r="V16" s="536"/>
      <c r="W16" s="537" t="s">
        <v>274</v>
      </c>
      <c r="X16" s="1280" t="s">
        <v>273</v>
      </c>
      <c r="Y16" s="1280"/>
      <c r="Z16" s="1232"/>
      <c r="AA16" s="1268"/>
      <c r="AB16" s="1161"/>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50">
        <f ca="1">OFFSET(X17,0,-1)+1</f>
        <v>11</v>
      </c>
      <c r="Y17" s="1250"/>
      <c r="Z17" s="488">
        <f ca="1">OFFSET(Z17,0,-2)+1</f>
        <v>12</v>
      </c>
      <c r="AB17" s="488">
        <f ca="1">OFFSET(AB17,0,-2)+1</f>
        <v>13</v>
      </c>
    </row>
    <row r="18" spans="1:33" ht="22.5">
      <c r="A18" s="1251">
        <v>1</v>
      </c>
      <c r="B18" s="1054"/>
      <c r="C18" s="1054"/>
      <c r="D18" s="1054"/>
      <c r="E18" s="1055"/>
      <c r="F18" s="1056"/>
      <c r="G18" s="1054"/>
      <c r="H18" s="1054"/>
      <c r="I18" s="1042"/>
      <c r="J18" s="1047"/>
      <c r="K18" s="1047"/>
      <c r="L18" s="594" t="e">
        <f ca="1">mergeValue(A18)</f>
        <v>#NAME?</v>
      </c>
      <c r="M18" s="642" t="s">
        <v>20</v>
      </c>
      <c r="N18" s="581"/>
      <c r="O18" s="1267"/>
      <c r="P18" s="1267"/>
      <c r="Q18" s="1267"/>
      <c r="R18" s="1267"/>
      <c r="S18" s="1267"/>
      <c r="T18" s="1267"/>
      <c r="U18" s="1267"/>
      <c r="V18" s="1267"/>
      <c r="W18" s="1267"/>
      <c r="X18" s="1267"/>
      <c r="Y18" s="1267"/>
      <c r="Z18" s="1267"/>
      <c r="AA18" s="1267"/>
      <c r="AB18" s="631" t="s">
        <v>476</v>
      </c>
    </row>
    <row r="19" spans="1:33" ht="22.5">
      <c r="A19" s="1251"/>
      <c r="B19" s="1251">
        <v>1</v>
      </c>
      <c r="C19" s="1054"/>
      <c r="D19" s="1054"/>
      <c r="E19" s="1056"/>
      <c r="F19" s="1056"/>
      <c r="G19" s="1054"/>
      <c r="H19" s="1054"/>
      <c r="I19" s="1049"/>
      <c r="J19" s="1044"/>
      <c r="K19" s="1043"/>
      <c r="L19" s="594" t="e">
        <f ca="1">mergeValue(A19) &amp;"."&amp; mergeValue(B19)</f>
        <v>#NAME?</v>
      </c>
      <c r="M19" s="547" t="s">
        <v>16</v>
      </c>
      <c r="N19" s="581"/>
      <c r="O19" s="1267"/>
      <c r="P19" s="1267"/>
      <c r="Q19" s="1267"/>
      <c r="R19" s="1267"/>
      <c r="S19" s="1267"/>
      <c r="T19" s="1267"/>
      <c r="U19" s="1267"/>
      <c r="V19" s="1267"/>
      <c r="W19" s="1267"/>
      <c r="X19" s="1267"/>
      <c r="Y19" s="1267"/>
      <c r="Z19" s="1267"/>
      <c r="AA19" s="1267"/>
      <c r="AB19" s="631" t="s">
        <v>477</v>
      </c>
    </row>
    <row r="20" spans="1:33" ht="22.5">
      <c r="A20" s="1251"/>
      <c r="B20" s="1251"/>
      <c r="C20" s="1251">
        <v>1</v>
      </c>
      <c r="D20" s="1054"/>
      <c r="E20" s="1056"/>
      <c r="F20" s="1056"/>
      <c r="G20" s="1054"/>
      <c r="H20" s="1054"/>
      <c r="I20" s="1049"/>
      <c r="J20" s="1044"/>
      <c r="K20" s="1043"/>
      <c r="L20" s="594" t="e">
        <f ca="1">mergeValue(A20) &amp;"."&amp; mergeValue(B20)&amp;"."&amp; mergeValue(C20)</f>
        <v>#NAME?</v>
      </c>
      <c r="M20" s="548" t="s">
        <v>7</v>
      </c>
      <c r="N20" s="581"/>
      <c r="O20" s="1267"/>
      <c r="P20" s="1267"/>
      <c r="Q20" s="1267"/>
      <c r="R20" s="1267"/>
      <c r="S20" s="1267"/>
      <c r="T20" s="1267"/>
      <c r="U20" s="1267"/>
      <c r="V20" s="1267"/>
      <c r="W20" s="1267"/>
      <c r="X20" s="1267"/>
      <c r="Y20" s="1267"/>
      <c r="Z20" s="1267"/>
      <c r="AA20" s="1267"/>
      <c r="AB20" s="631" t="s">
        <v>632</v>
      </c>
    </row>
    <row r="21" spans="1:33" ht="22.5">
      <c r="A21" s="1251"/>
      <c r="B21" s="1251"/>
      <c r="C21" s="1251"/>
      <c r="D21" s="1251">
        <v>1</v>
      </c>
      <c r="E21" s="1056"/>
      <c r="F21" s="1056"/>
      <c r="G21" s="1054"/>
      <c r="H21" s="1054"/>
      <c r="I21" s="1049"/>
      <c r="J21" s="1044"/>
      <c r="K21" s="1043"/>
      <c r="L21" s="594" t="e">
        <f ca="1">mergeValue(A21) &amp;"."&amp; mergeValue(B21)&amp;"."&amp; mergeValue(C21)&amp;"."&amp; mergeValue(D21)</f>
        <v>#NAME?</v>
      </c>
      <c r="M21" s="549" t="s">
        <v>22</v>
      </c>
      <c r="N21" s="581"/>
      <c r="O21" s="1267"/>
      <c r="P21" s="1267"/>
      <c r="Q21" s="1267"/>
      <c r="R21" s="1267"/>
      <c r="S21" s="1267"/>
      <c r="T21" s="1267"/>
      <c r="U21" s="1267"/>
      <c r="V21" s="1267"/>
      <c r="W21" s="1267"/>
      <c r="X21" s="1267"/>
      <c r="Y21" s="1267"/>
      <c r="Z21" s="1267"/>
      <c r="AA21" s="1267"/>
      <c r="AB21" s="631" t="s">
        <v>633</v>
      </c>
    </row>
    <row r="22" spans="1:33" ht="0.2" customHeight="1">
      <c r="A22" s="1251"/>
      <c r="B22" s="1251"/>
      <c r="C22" s="1251"/>
      <c r="D22" s="1251"/>
      <c r="E22" s="1251">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51"/>
      <c r="B23" s="1251"/>
      <c r="C23" s="1251"/>
      <c r="D23" s="1251"/>
      <c r="E23" s="1251"/>
      <c r="F23" s="1251">
        <v>1</v>
      </c>
      <c r="G23" s="1054"/>
      <c r="H23" s="1054"/>
      <c r="I23" s="1276"/>
      <c r="J23" s="1044"/>
      <c r="K23" s="1043"/>
      <c r="L23" s="594" t="e">
        <f ca="1">mergeValue(A23) &amp;"."&amp; mergeValue(B23)&amp;"."&amp; mergeValue(C23)&amp;"."&amp; mergeValue(D23)&amp;"."&amp; mergeValue(F23)</f>
        <v>#NAME?</v>
      </c>
      <c r="M23" s="556" t="s">
        <v>10</v>
      </c>
      <c r="N23" s="582"/>
      <c r="O23" s="1254"/>
      <c r="P23" s="1255"/>
      <c r="Q23" s="1255"/>
      <c r="R23" s="1255"/>
      <c r="S23" s="1255"/>
      <c r="T23" s="1255"/>
      <c r="U23" s="1255"/>
      <c r="V23" s="1255"/>
      <c r="W23" s="1255"/>
      <c r="X23" s="1255"/>
      <c r="Y23" s="1255"/>
      <c r="Z23" s="1255"/>
      <c r="AA23" s="1256"/>
      <c r="AB23" s="631" t="s">
        <v>634</v>
      </c>
      <c r="AD23" s="505" t="e">
        <f ca="1">strCheckUnique(AE23:AE28)</f>
        <v>#NAME?</v>
      </c>
      <c r="AF23" s="505"/>
    </row>
    <row r="24" spans="1:33" ht="135">
      <c r="A24" s="1251"/>
      <c r="B24" s="1251"/>
      <c r="C24" s="1251"/>
      <c r="D24" s="1251"/>
      <c r="E24" s="1251"/>
      <c r="F24" s="1251"/>
      <c r="G24" s="1251">
        <v>1</v>
      </c>
      <c r="H24" s="1054"/>
      <c r="I24" s="1276"/>
      <c r="J24" s="1277"/>
      <c r="K24" s="1050"/>
      <c r="L24" s="594" t="e">
        <f ca="1">mergeValue(A24) &amp;"."&amp; mergeValue(B24)&amp;"."&amp; mergeValue(C24)&amp;"."&amp; mergeValue(D24)&amp;"."&amp; mergeValue(F24)&amp;"."&amp; mergeValue(G24)</f>
        <v>#NAME?</v>
      </c>
      <c r="M24" s="1070" t="s">
        <v>649</v>
      </c>
      <c r="N24" s="647"/>
      <c r="O24" s="563"/>
      <c r="P24" s="563"/>
      <c r="Q24" s="563"/>
      <c r="R24" s="494"/>
      <c r="S24" s="1096"/>
      <c r="T24" s="494"/>
      <c r="U24" s="1096"/>
      <c r="V24" s="585" t="str">
        <f>W24 &amp; "-" &amp; Y24</f>
        <v>-</v>
      </c>
      <c r="W24" s="1265"/>
      <c r="X24" s="1247" t="s">
        <v>84</v>
      </c>
      <c r="Y24" s="1265"/>
      <c r="Z24" s="1247" t="s">
        <v>85</v>
      </c>
      <c r="AA24" s="538"/>
      <c r="AB24" s="631" t="s">
        <v>667</v>
      </c>
      <c r="AC24" s="501" t="e">
        <f ca="1">strCheckDate(O24:AA24)</f>
        <v>#NAME?</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51"/>
      <c r="B25" s="1251"/>
      <c r="C25" s="1251"/>
      <c r="D25" s="1251"/>
      <c r="E25" s="1251"/>
      <c r="F25" s="1251"/>
      <c r="G25" s="1251"/>
      <c r="H25" s="1054">
        <v>1</v>
      </c>
      <c r="I25" s="1276"/>
      <c r="J25" s="1277"/>
      <c r="K25" s="1050"/>
      <c r="L25" s="594" t="e">
        <f ca="1">mergeValue(A25) &amp;"."&amp; mergeValue(B25)&amp;"."&amp; mergeValue(C25)&amp;"."&amp; mergeValue(D25)&amp;"."&amp; mergeValue(F25)&amp;"."&amp; mergeValue(G25)&amp;"."&amp; mergeValue(H25)</f>
        <v>#NAME?</v>
      </c>
      <c r="M25" s="1072"/>
      <c r="N25" s="495"/>
      <c r="O25" s="563"/>
      <c r="P25" s="563"/>
      <c r="Q25" s="563"/>
      <c r="R25" s="494"/>
      <c r="S25" s="1096"/>
      <c r="T25" s="494"/>
      <c r="U25" s="1096"/>
      <c r="V25" s="585" t="str">
        <f>W25 &amp; "-" &amp; Y25</f>
        <v>-</v>
      </c>
      <c r="W25" s="1265"/>
      <c r="X25" s="1247"/>
      <c r="Y25" s="1265"/>
      <c r="Z25" s="1247"/>
      <c r="AA25" s="671"/>
      <c r="AB25" s="1222" t="s">
        <v>668</v>
      </c>
      <c r="AC25" s="501" t="e">
        <f ca="1">strCheckDate(O25:AA25)</f>
        <v>#NAME?</v>
      </c>
      <c r="AF25" s="505"/>
    </row>
    <row r="26" spans="1:33" ht="14.25" hidden="1" customHeight="1">
      <c r="A26" s="1251"/>
      <c r="B26" s="1251"/>
      <c r="C26" s="1251"/>
      <c r="D26" s="1251"/>
      <c r="E26" s="1251"/>
      <c r="F26" s="1251"/>
      <c r="G26" s="1251"/>
      <c r="H26" s="1054"/>
      <c r="I26" s="1276"/>
      <c r="J26" s="1277"/>
      <c r="K26" s="1050"/>
      <c r="L26" s="601"/>
      <c r="M26" s="647"/>
      <c r="N26" s="647"/>
      <c r="O26" s="563"/>
      <c r="P26" s="494"/>
      <c r="Q26" s="494"/>
      <c r="R26" s="494"/>
      <c r="S26" s="494"/>
      <c r="T26" s="494"/>
      <c r="U26" s="560"/>
      <c r="V26" s="585"/>
      <c r="W26" s="1246"/>
      <c r="X26" s="1247"/>
      <c r="Y26" s="1246"/>
      <c r="Z26" s="1247"/>
      <c r="AA26" s="538"/>
      <c r="AB26" s="1223"/>
      <c r="AF26" s="505">
        <f ca="1">OFFSET(AF26,-1,0)</f>
        <v>0</v>
      </c>
    </row>
    <row r="27" spans="1:33" s="476" customFormat="1" ht="15" customHeight="1">
      <c r="A27" s="1251"/>
      <c r="B27" s="1251"/>
      <c r="C27" s="1251"/>
      <c r="D27" s="1251"/>
      <c r="E27" s="1251"/>
      <c r="F27" s="1251"/>
      <c r="G27" s="1251"/>
      <c r="H27" s="1054"/>
      <c r="I27" s="1276"/>
      <c r="J27" s="1277"/>
      <c r="K27" s="1051"/>
      <c r="L27" s="539"/>
      <c r="M27" s="558" t="s">
        <v>41</v>
      </c>
      <c r="N27" s="552"/>
      <c r="O27" s="546"/>
      <c r="P27" s="546"/>
      <c r="Q27" s="546"/>
      <c r="R27" s="546"/>
      <c r="S27" s="546"/>
      <c r="T27" s="546"/>
      <c r="U27" s="546"/>
      <c r="V27" s="546"/>
      <c r="W27" s="564"/>
      <c r="X27" s="565"/>
      <c r="Y27" s="564"/>
      <c r="Z27" s="552"/>
      <c r="AA27" s="561"/>
      <c r="AB27" s="1224"/>
      <c r="AC27" s="502"/>
      <c r="AD27" s="502"/>
      <c r="AE27" s="502"/>
      <c r="AF27" s="502"/>
      <c r="AG27" s="502"/>
    </row>
    <row r="28" spans="1:33" s="476" customFormat="1" ht="15" customHeight="1">
      <c r="A28" s="1251"/>
      <c r="B28" s="1251"/>
      <c r="C28" s="1251"/>
      <c r="D28" s="1251"/>
      <c r="E28" s="1251"/>
      <c r="F28" s="1251"/>
      <c r="G28" s="1054"/>
      <c r="H28" s="1054"/>
      <c r="I28" s="1276"/>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51"/>
      <c r="B29" s="1251"/>
      <c r="C29" s="1251"/>
      <c r="D29" s="1251"/>
      <c r="E29" s="1251"/>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51"/>
      <c r="B30" s="1251"/>
      <c r="C30" s="1251"/>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51"/>
      <c r="B31" s="1251"/>
      <c r="C31" s="1251"/>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51"/>
      <c r="B32" s="1251"/>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51"/>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15" t="s">
        <v>671</v>
      </c>
      <c r="N36" s="1215"/>
      <c r="O36" s="1215"/>
      <c r="P36" s="1215"/>
      <c r="Q36" s="1215"/>
      <c r="R36" s="1215"/>
      <c r="S36" s="1215"/>
      <c r="T36" s="1215"/>
      <c r="U36" s="1215"/>
      <c r="V36" s="1215"/>
      <c r="W36" s="1215"/>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16" t="s">
        <v>491</v>
      </c>
      <c r="G2" s="1217"/>
      <c r="H2" s="1218"/>
      <c r="I2" s="435"/>
    </row>
    <row r="3" spans="1:20" ht="3" customHeight="1"/>
    <row r="4" spans="1:20" s="190" customFormat="1" ht="11.25">
      <c r="A4" s="213"/>
      <c r="B4" s="213"/>
      <c r="C4" s="213"/>
      <c r="D4" s="213"/>
      <c r="F4" s="1161" t="s">
        <v>454</v>
      </c>
      <c r="G4" s="1161"/>
      <c r="H4" s="1161"/>
      <c r="I4" s="1219"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9"/>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03.12.2019</v>
      </c>
      <c r="I7" s="196" t="s">
        <v>493</v>
      </c>
      <c r="J7" s="333"/>
      <c r="K7" s="213"/>
      <c r="L7" s="213"/>
      <c r="M7" s="213"/>
      <c r="N7" s="213"/>
      <c r="O7" s="213"/>
      <c r="P7" s="213"/>
      <c r="Q7" s="213"/>
      <c r="R7" s="213"/>
      <c r="S7" s="213"/>
      <c r="T7" s="213"/>
    </row>
    <row r="8" spans="1:20" s="190" customFormat="1" ht="45">
      <c r="A8" s="1220">
        <v>1</v>
      </c>
      <c r="B8" s="213"/>
      <c r="C8" s="213"/>
      <c r="D8" s="213"/>
      <c r="F8" s="334" t="e">
        <f ca="1">"2." &amp;mergeValue(A8)</f>
        <v>#NAME?</v>
      </c>
      <c r="G8" s="416" t="s">
        <v>494</v>
      </c>
      <c r="H8" s="316"/>
      <c r="I8" s="196" t="s">
        <v>589</v>
      </c>
      <c r="J8" s="333"/>
      <c r="K8" s="213"/>
      <c r="L8" s="213"/>
      <c r="M8" s="213"/>
      <c r="N8" s="213"/>
      <c r="O8" s="213"/>
      <c r="P8" s="213"/>
      <c r="Q8" s="213"/>
      <c r="R8" s="213"/>
      <c r="S8" s="213"/>
      <c r="T8" s="213"/>
    </row>
    <row r="9" spans="1:20" s="190" customFormat="1" ht="22.5">
      <c r="A9" s="1220"/>
      <c r="B9" s="213"/>
      <c r="C9" s="213"/>
      <c r="D9" s="213"/>
      <c r="F9" s="334" t="e">
        <f ca="1">"3." &amp;mergeValue(A9)</f>
        <v>#NAME?</v>
      </c>
      <c r="G9" s="416" t="s">
        <v>495</v>
      </c>
      <c r="H9" s="316"/>
      <c r="I9" s="196" t="s">
        <v>587</v>
      </c>
      <c r="J9" s="333"/>
      <c r="K9" s="213"/>
      <c r="L9" s="213"/>
      <c r="M9" s="213"/>
      <c r="N9" s="213"/>
      <c r="O9" s="213"/>
      <c r="P9" s="213"/>
      <c r="Q9" s="213"/>
      <c r="R9" s="213"/>
      <c r="S9" s="213"/>
      <c r="T9" s="213"/>
    </row>
    <row r="10" spans="1:20" s="190" customFormat="1" ht="22.5">
      <c r="A10" s="1220"/>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20"/>
      <c r="B11" s="1220">
        <v>1</v>
      </c>
      <c r="C11" s="343"/>
      <c r="D11" s="343"/>
      <c r="F11" s="334" t="e">
        <f ca="1">"4."&amp;mergeValue(A11) &amp;"."&amp;mergeValue(B11)</f>
        <v>#NAME?</v>
      </c>
      <c r="G11" s="323" t="s">
        <v>591</v>
      </c>
      <c r="H11" s="316" t="str">
        <f>IF(region_name="","",region_name)</f>
        <v>Ростовская область</v>
      </c>
      <c r="I11" s="196" t="s">
        <v>499</v>
      </c>
      <c r="J11" s="333"/>
      <c r="K11" s="213"/>
      <c r="L11" s="213"/>
      <c r="M11" s="213"/>
      <c r="N11" s="213"/>
      <c r="O11" s="213"/>
      <c r="P11" s="213"/>
      <c r="Q11" s="213"/>
      <c r="R11" s="213"/>
      <c r="S11" s="213"/>
      <c r="T11" s="213"/>
    </row>
    <row r="12" spans="1:20" s="190" customFormat="1" ht="22.5">
      <c r="A12" s="1220"/>
      <c r="B12" s="1220"/>
      <c r="C12" s="1220">
        <v>1</v>
      </c>
      <c r="D12" s="343"/>
      <c r="F12" s="334" t="e">
        <f ca="1">"4."&amp;mergeValue(A12) &amp;"."&amp;mergeValue(B12)&amp;"."&amp;mergeValue(C12)</f>
        <v>#NAME?</v>
      </c>
      <c r="G12" s="340" t="s">
        <v>497</v>
      </c>
      <c r="H12" s="316"/>
      <c r="I12" s="196" t="s">
        <v>500</v>
      </c>
      <c r="J12" s="333"/>
      <c r="K12" s="213"/>
      <c r="L12" s="213"/>
      <c r="M12" s="213"/>
      <c r="N12" s="213"/>
      <c r="O12" s="213"/>
      <c r="P12" s="213"/>
      <c r="Q12" s="213"/>
      <c r="R12" s="213"/>
      <c r="S12" s="213"/>
      <c r="T12" s="213"/>
    </row>
    <row r="13" spans="1:20" s="190" customFormat="1" ht="39" customHeight="1">
      <c r="A13" s="1220"/>
      <c r="B13" s="1220"/>
      <c r="C13" s="1220"/>
      <c r="D13" s="343">
        <v>1</v>
      </c>
      <c r="F13" s="334" t="e">
        <f ca="1">"4."&amp;mergeValue(A13) &amp;"."&amp;mergeValue(B13)&amp;"."&amp;mergeValue(C13)&amp;"."&amp;mergeValue(D13)</f>
        <v>#NAME?</v>
      </c>
      <c r="G13" s="419" t="s">
        <v>498</v>
      </c>
      <c r="H13" s="316"/>
      <c r="I13" s="1221" t="s">
        <v>590</v>
      </c>
      <c r="J13" s="333"/>
      <c r="K13" s="213"/>
      <c r="L13" s="213"/>
      <c r="M13" s="213"/>
      <c r="N13" s="213"/>
      <c r="O13" s="213"/>
      <c r="P13" s="213"/>
      <c r="Q13" s="213"/>
      <c r="R13" s="213"/>
      <c r="S13" s="213"/>
      <c r="T13" s="213"/>
    </row>
    <row r="14" spans="1:20" s="190" customFormat="1" ht="18.75">
      <c r="A14" s="1220"/>
      <c r="B14" s="1220"/>
      <c r="C14" s="1220"/>
      <c r="D14" s="343"/>
      <c r="F14" s="337"/>
      <c r="G14" s="150" t="s">
        <v>4</v>
      </c>
      <c r="H14" s="342"/>
      <c r="I14" s="1221"/>
      <c r="J14" s="333"/>
      <c r="K14" s="213"/>
      <c r="L14" s="213"/>
      <c r="M14" s="213"/>
      <c r="N14" s="213"/>
      <c r="O14" s="213"/>
      <c r="P14" s="213"/>
      <c r="Q14" s="213"/>
      <c r="R14" s="213"/>
      <c r="S14" s="213"/>
      <c r="T14" s="213"/>
    </row>
    <row r="15" spans="1:20" s="190" customFormat="1" ht="18.75">
      <c r="A15" s="1220"/>
      <c r="B15" s="1220"/>
      <c r="C15" s="343"/>
      <c r="D15" s="343"/>
      <c r="F15" s="337"/>
      <c r="G15" s="149" t="s">
        <v>403</v>
      </c>
      <c r="H15" s="338"/>
      <c r="I15" s="339"/>
      <c r="J15" s="333"/>
      <c r="K15" s="213"/>
      <c r="L15" s="213"/>
      <c r="M15" s="213"/>
      <c r="N15" s="213"/>
      <c r="O15" s="213"/>
      <c r="P15" s="213"/>
      <c r="Q15" s="213"/>
      <c r="R15" s="213"/>
      <c r="S15" s="213"/>
      <c r="T15" s="213"/>
    </row>
    <row r="16" spans="1:20" s="190" customFormat="1" ht="18.75">
      <c r="A16" s="1220"/>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24"/>
      <c r="G18" s="417"/>
      <c r="H18" s="418"/>
      <c r="I18" s="225"/>
      <c r="J18" s="326"/>
      <c r="K18" s="326"/>
      <c r="L18" s="326"/>
      <c r="M18" s="326"/>
      <c r="N18" s="326"/>
      <c r="O18" s="326"/>
      <c r="P18" s="326"/>
      <c r="Q18" s="326"/>
      <c r="R18" s="326"/>
      <c r="S18" s="326"/>
      <c r="T18" s="326"/>
    </row>
    <row r="19" spans="1:20" s="325" customFormat="1" ht="15" customHeight="1">
      <c r="A19" s="326"/>
      <c r="B19" s="326"/>
      <c r="C19" s="326"/>
      <c r="D19" s="326"/>
      <c r="F19" s="324"/>
      <c r="G19" s="1215" t="s">
        <v>592</v>
      </c>
      <c r="H19" s="1215"/>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48" t="s">
        <v>673</v>
      </c>
      <c r="M5" s="1248"/>
      <c r="N5" s="1248"/>
      <c r="O5" s="1248"/>
      <c r="P5" s="1248"/>
      <c r="Q5" s="1248"/>
      <c r="R5" s="1248"/>
      <c r="S5" s="1248"/>
      <c r="T5" s="1248"/>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5" t="str">
        <f>IF(NameOrPr_ch="",IF(NameOrPr="","",NameOrPr),NameOrPr_ch)</f>
        <v>Региональная служба по тарифам Ростовской области</v>
      </c>
      <c r="O7" s="1225"/>
      <c r="P7" s="1225"/>
      <c r="Q7" s="1225"/>
      <c r="R7" s="1225"/>
      <c r="S7" s="1225"/>
      <c r="T7" s="1225"/>
      <c r="U7" s="670"/>
      <c r="AH7" s="586"/>
      <c r="AI7" s="586"/>
      <c r="AJ7" s="586"/>
      <c r="AK7" s="586"/>
    </row>
    <row r="8" spans="1:37" s="492" customFormat="1" ht="18.75">
      <c r="A8" s="506"/>
      <c r="B8" s="506"/>
      <c r="C8" s="506"/>
      <c r="D8" s="506"/>
      <c r="E8" s="506"/>
      <c r="F8" s="506"/>
      <c r="G8" s="506"/>
      <c r="H8" s="506"/>
      <c r="L8" s="500"/>
      <c r="M8" s="673" t="s">
        <v>595</v>
      </c>
      <c r="N8" s="1225" t="str">
        <f>IF(datePr_ch="",IF(datePr="","",datePr),datePr_ch)</f>
        <v>26.11.2019</v>
      </c>
      <c r="O8" s="1225"/>
      <c r="P8" s="1225"/>
      <c r="Q8" s="1225"/>
      <c r="R8" s="1225"/>
      <c r="S8" s="1225"/>
      <c r="T8" s="1225"/>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594</v>
      </c>
      <c r="N9" s="1225" t="str">
        <f>IF(numberPr_ch="",IF(numberPr="","",numberPr),numberPr_ch)</f>
        <v>56/11, 56/12, 56/13</v>
      </c>
      <c r="O9" s="1225"/>
      <c r="P9" s="1225"/>
      <c r="Q9" s="1225"/>
      <c r="R9" s="1225"/>
      <c r="S9" s="1225"/>
      <c r="T9" s="1225"/>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5" t="str">
        <f>IF(IstPub_ch="",IF(IstPub="","",IstPub),IstPub_ch)</f>
        <v>официальный портал правовой информации Ростовской области "Право"</v>
      </c>
      <c r="O10" s="1225"/>
      <c r="P10" s="1225"/>
      <c r="Q10" s="1225"/>
      <c r="R10" s="1225"/>
      <c r="S10" s="1225"/>
      <c r="T10" s="122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720</v>
      </c>
      <c r="AA11" s="772" t="s">
        <v>721</v>
      </c>
      <c r="AH11" s="774"/>
      <c r="AI11" s="774"/>
      <c r="AJ11" s="774"/>
      <c r="AK11" s="774"/>
    </row>
    <row r="12" spans="1:37" s="492" customFormat="1" ht="11.25" hidden="1">
      <c r="A12" s="506"/>
      <c r="B12" s="506"/>
      <c r="C12" s="506"/>
      <c r="D12" s="506"/>
      <c r="E12" s="506"/>
      <c r="F12" s="506"/>
      <c r="G12" s="506"/>
      <c r="H12" s="506"/>
      <c r="L12" s="1249"/>
      <c r="M12" s="1249"/>
      <c r="N12" s="567"/>
      <c r="O12" s="1275"/>
      <c r="P12" s="1275"/>
      <c r="Q12" s="1275"/>
      <c r="R12" s="1275"/>
      <c r="S12" s="1275"/>
      <c r="T12" s="1275"/>
      <c r="U12" s="487"/>
      <c r="AE12" s="504" t="s">
        <v>373</v>
      </c>
      <c r="AH12" s="506"/>
      <c r="AI12" s="506"/>
      <c r="AJ12" s="506"/>
      <c r="AK12" s="506"/>
    </row>
    <row r="13" spans="1:37">
      <c r="J13" s="482"/>
      <c r="K13" s="482"/>
      <c r="L13" s="478"/>
      <c r="M13" s="478"/>
      <c r="N13" s="478"/>
      <c r="O13" s="1269"/>
      <c r="P13" s="1269"/>
      <c r="Q13" s="1269"/>
      <c r="R13" s="1269"/>
      <c r="S13" s="1269"/>
      <c r="T13" s="1269"/>
      <c r="U13" s="600"/>
      <c r="Z13" s="1269"/>
      <c r="AA13" s="1269"/>
      <c r="AB13" s="1269"/>
      <c r="AC13" s="1269"/>
      <c r="AD13" s="1269"/>
      <c r="AE13" s="1269"/>
    </row>
    <row r="14" spans="1:37">
      <c r="J14" s="482"/>
      <c r="K14" s="482"/>
      <c r="L14" s="1161" t="s">
        <v>454</v>
      </c>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t="s">
        <v>455</v>
      </c>
    </row>
    <row r="15" spans="1:37" ht="14.25" customHeight="1">
      <c r="J15" s="482"/>
      <c r="K15" s="482"/>
      <c r="L15" s="1232" t="s">
        <v>92</v>
      </c>
      <c r="M15" s="1232" t="s">
        <v>675</v>
      </c>
      <c r="N15" s="1289" t="s">
        <v>627</v>
      </c>
      <c r="O15" s="1289"/>
      <c r="P15" s="1289"/>
      <c r="Q15" s="1289"/>
      <c r="R15" s="1289" t="s">
        <v>628</v>
      </c>
      <c r="S15" s="1289"/>
      <c r="T15" s="1289"/>
      <c r="U15" s="1289"/>
      <c r="V15" s="1289" t="s">
        <v>629</v>
      </c>
      <c r="W15" s="1289"/>
      <c r="X15" s="1289"/>
      <c r="Y15" s="1289"/>
      <c r="Z15" s="1232" t="s">
        <v>640</v>
      </c>
      <c r="AA15" s="1232"/>
      <c r="AB15" s="1232"/>
      <c r="AC15" s="1232"/>
      <c r="AD15" s="1232"/>
      <c r="AE15" s="1232" t="s">
        <v>341</v>
      </c>
      <c r="AF15" s="1268" t="s">
        <v>275</v>
      </c>
      <c r="AG15" s="1161"/>
    </row>
    <row r="16" spans="1:37" s="524" customFormat="1" ht="27.75" customHeight="1">
      <c r="A16" s="586"/>
      <c r="B16" s="586"/>
      <c r="C16" s="586"/>
      <c r="D16" s="586"/>
      <c r="E16" s="586"/>
      <c r="F16" s="586"/>
      <c r="G16" s="592"/>
      <c r="H16" s="592"/>
      <c r="I16" s="532"/>
      <c r="J16" s="530"/>
      <c r="K16" s="530"/>
      <c r="L16" s="1232"/>
      <c r="M16" s="1232"/>
      <c r="N16" s="1289"/>
      <c r="O16" s="1289"/>
      <c r="P16" s="1289"/>
      <c r="Q16" s="1289"/>
      <c r="R16" s="1289"/>
      <c r="S16" s="1289"/>
      <c r="T16" s="1289"/>
      <c r="U16" s="1289"/>
      <c r="V16" s="1289"/>
      <c r="W16" s="1289"/>
      <c r="X16" s="1289"/>
      <c r="Y16" s="1289"/>
      <c r="Z16" s="1161" t="s">
        <v>678</v>
      </c>
      <c r="AA16" s="1161"/>
      <c r="AB16" s="1161" t="s">
        <v>653</v>
      </c>
      <c r="AC16" s="1161"/>
      <c r="AD16" s="1161"/>
      <c r="AE16" s="1232"/>
      <c r="AF16" s="1268"/>
      <c r="AG16" s="1161"/>
      <c r="AH16" s="586"/>
      <c r="AI16" s="586"/>
      <c r="AJ16" s="586"/>
      <c r="AK16" s="586"/>
    </row>
    <row r="17" spans="1:37" ht="14.25" customHeight="1">
      <c r="J17" s="482"/>
      <c r="K17" s="482"/>
      <c r="L17" s="1232"/>
      <c r="M17" s="1232"/>
      <c r="N17" s="1289"/>
      <c r="O17" s="1289"/>
      <c r="P17" s="1289"/>
      <c r="Q17" s="1289"/>
      <c r="R17" s="1289"/>
      <c r="S17" s="1289"/>
      <c r="T17" s="1289"/>
      <c r="U17" s="1289"/>
      <c r="V17" s="1289"/>
      <c r="W17" s="1289"/>
      <c r="X17" s="1289"/>
      <c r="Y17" s="1289"/>
      <c r="Z17" s="535" t="s">
        <v>676</v>
      </c>
      <c r="AA17" s="535" t="s">
        <v>677</v>
      </c>
      <c r="AB17" s="537" t="s">
        <v>274</v>
      </c>
      <c r="AC17" s="1280" t="s">
        <v>273</v>
      </c>
      <c r="AD17" s="1280"/>
      <c r="AE17" s="1232"/>
      <c r="AF17" s="1268"/>
      <c r="AG17" s="1161"/>
    </row>
    <row r="18" spans="1:37">
      <c r="J18" s="482"/>
      <c r="K18" s="490">
        <v>1</v>
      </c>
      <c r="L18" s="479" t="s">
        <v>93</v>
      </c>
      <c r="M18" s="479" t="s">
        <v>49</v>
      </c>
      <c r="N18" s="1290">
        <f ca="1">OFFSET(N18,0,-1)+1</f>
        <v>3</v>
      </c>
      <c r="O18" s="1290"/>
      <c r="P18" s="1290"/>
      <c r="Q18" s="1290"/>
      <c r="R18" s="1290">
        <f ca="1">OFFSET(N18,0,0)+1</f>
        <v>4</v>
      </c>
      <c r="S18" s="1290"/>
      <c r="T18" s="1290"/>
      <c r="U18" s="1290"/>
      <c r="V18" s="675"/>
      <c r="W18" s="675"/>
      <c r="X18" s="675"/>
      <c r="Y18" s="676">
        <f ca="1">OFFSET(R18,0,0)+1</f>
        <v>5</v>
      </c>
      <c r="Z18" s="488">
        <f ca="1">OFFSET(Z18,0,-1)+1</f>
        <v>6</v>
      </c>
      <c r="AA18" s="488">
        <f ca="1">OFFSET(AA18,0,-1)+1</f>
        <v>7</v>
      </c>
      <c r="AB18" s="488">
        <f ca="1">OFFSET(AB18,0,-1)+1</f>
        <v>8</v>
      </c>
      <c r="AC18" s="1290">
        <f ca="1">OFFSET(AC18,0,-1)+1</f>
        <v>9</v>
      </c>
      <c r="AD18" s="1290"/>
      <c r="AE18" s="488">
        <f ca="1">OFFSET(AE18,0,-2)+1</f>
        <v>10</v>
      </c>
      <c r="AF18" s="524"/>
      <c r="AG18" s="488">
        <f ca="1">OFFSET(AG18,0,-2)+1</f>
        <v>11</v>
      </c>
    </row>
    <row r="19" spans="1:37" ht="22.5">
      <c r="A19" s="1251">
        <v>1</v>
      </c>
      <c r="B19" s="1016"/>
      <c r="C19" s="1016"/>
      <c r="D19" s="1016"/>
      <c r="E19" s="1016"/>
      <c r="F19" s="1009"/>
      <c r="G19" s="1015"/>
      <c r="H19" s="1015"/>
      <c r="I19" s="997"/>
      <c r="J19" s="996"/>
      <c r="K19" s="996"/>
      <c r="L19" s="594" t="e">
        <f ca="1">mergeValue(A19)</f>
        <v>#NAME?</v>
      </c>
      <c r="M19" s="642" t="s">
        <v>20</v>
      </c>
      <c r="N19" s="1291"/>
      <c r="O19" s="1291"/>
      <c r="P19" s="1291"/>
      <c r="Q19" s="1291"/>
      <c r="R19" s="1291"/>
      <c r="S19" s="1291"/>
      <c r="T19" s="1291"/>
      <c r="U19" s="1291"/>
      <c r="V19" s="1291"/>
      <c r="W19" s="1291"/>
      <c r="X19" s="1291"/>
      <c r="Y19" s="1291"/>
      <c r="Z19" s="1291"/>
      <c r="AA19" s="1291"/>
      <c r="AB19" s="1291"/>
      <c r="AC19" s="1291"/>
      <c r="AD19" s="1291"/>
      <c r="AE19" s="1291"/>
      <c r="AF19" s="1291"/>
      <c r="AG19" s="582" t="s">
        <v>476</v>
      </c>
    </row>
    <row r="20" spans="1:37" ht="22.5">
      <c r="A20" s="1251"/>
      <c r="B20" s="1251">
        <v>1</v>
      </c>
      <c r="C20" s="1016"/>
      <c r="D20" s="1016"/>
      <c r="E20" s="1016"/>
      <c r="F20" s="1009"/>
      <c r="G20" s="1018"/>
      <c r="H20" s="1019"/>
      <c r="I20" s="998"/>
      <c r="J20" s="993"/>
      <c r="K20" s="991"/>
      <c r="L20" s="594" t="e">
        <f ca="1">mergeValue(A20) &amp;"."&amp; mergeValue(B20)</f>
        <v>#NAME?</v>
      </c>
      <c r="M20" s="547" t="s">
        <v>16</v>
      </c>
      <c r="N20" s="1292"/>
      <c r="O20" s="1292"/>
      <c r="P20" s="1292"/>
      <c r="Q20" s="1292"/>
      <c r="R20" s="1292"/>
      <c r="S20" s="1292"/>
      <c r="T20" s="1292"/>
      <c r="U20" s="1292"/>
      <c r="V20" s="1292"/>
      <c r="W20" s="1292"/>
      <c r="X20" s="1292"/>
      <c r="Y20" s="1292"/>
      <c r="Z20" s="1292"/>
      <c r="AA20" s="1292"/>
      <c r="AB20" s="1292"/>
      <c r="AC20" s="1292"/>
      <c r="AD20" s="1292"/>
      <c r="AE20" s="1292"/>
      <c r="AF20" s="1292"/>
      <c r="AG20" s="582" t="s">
        <v>477</v>
      </c>
    </row>
    <row r="21" spans="1:37" ht="22.5">
      <c r="A21" s="1251"/>
      <c r="B21" s="1251"/>
      <c r="C21" s="1251">
        <v>1</v>
      </c>
      <c r="D21" s="1016"/>
      <c r="E21" s="1016"/>
      <c r="F21" s="1009"/>
      <c r="G21" s="1018"/>
      <c r="H21" s="1019"/>
      <c r="I21" s="998"/>
      <c r="J21" s="993"/>
      <c r="K21" s="991"/>
      <c r="L21" s="594" t="e">
        <f ca="1">mergeValue(A21) &amp;"."&amp; mergeValue(B21)&amp;"."&amp; mergeValue(C21)</f>
        <v>#NAME?</v>
      </c>
      <c r="M21" s="548" t="s">
        <v>7</v>
      </c>
      <c r="N21" s="1292"/>
      <c r="O21" s="1292"/>
      <c r="P21" s="1292"/>
      <c r="Q21" s="1292"/>
      <c r="R21" s="1292"/>
      <c r="S21" s="1292"/>
      <c r="T21" s="1292"/>
      <c r="U21" s="1292"/>
      <c r="V21" s="1292"/>
      <c r="W21" s="1292"/>
      <c r="X21" s="1292"/>
      <c r="Y21" s="1292"/>
      <c r="Z21" s="1292"/>
      <c r="AA21" s="1292"/>
      <c r="AB21" s="1292"/>
      <c r="AC21" s="1292"/>
      <c r="AD21" s="1292"/>
      <c r="AE21" s="1292"/>
      <c r="AF21" s="1292"/>
      <c r="AG21" s="582" t="s">
        <v>632</v>
      </c>
    </row>
    <row r="22" spans="1:37" ht="15" customHeight="1">
      <c r="A22" s="1251"/>
      <c r="B22" s="1251"/>
      <c r="C22" s="1251"/>
      <c r="D22" s="1251">
        <v>1</v>
      </c>
      <c r="E22" s="1016"/>
      <c r="F22" s="1009"/>
      <c r="G22" s="1018"/>
      <c r="H22" s="1019"/>
      <c r="I22" s="998"/>
      <c r="J22" s="993"/>
      <c r="K22" s="991"/>
      <c r="L22" s="594" t="e">
        <f ca="1">mergeValue(A22) &amp;"."&amp; mergeValue(B22)&amp;"."&amp; mergeValue(C22)&amp;"."&amp; mergeValue(D22)</f>
        <v>#NAME?</v>
      </c>
      <c r="M22" s="549" t="s">
        <v>22</v>
      </c>
      <c r="N22" s="1292"/>
      <c r="O22" s="1292"/>
      <c r="P22" s="1292"/>
      <c r="Q22" s="1292"/>
      <c r="R22" s="1292"/>
      <c r="S22" s="1292"/>
      <c r="T22" s="1292"/>
      <c r="U22" s="1292"/>
      <c r="V22" s="1292"/>
      <c r="W22" s="1292"/>
      <c r="X22" s="1292"/>
      <c r="Y22" s="1292"/>
      <c r="Z22" s="1292"/>
      <c r="AA22" s="1292"/>
      <c r="AB22" s="1292"/>
      <c r="AC22" s="1292"/>
      <c r="AD22" s="1292"/>
      <c r="AE22" s="1292"/>
      <c r="AF22" s="1292"/>
      <c r="AG22" s="582" t="s">
        <v>679</v>
      </c>
    </row>
    <row r="23" spans="1:37" ht="20.100000000000001" customHeight="1">
      <c r="A23" s="1251"/>
      <c r="B23" s="1251"/>
      <c r="C23" s="1251"/>
      <c r="D23" s="1251"/>
      <c r="E23" s="1251">
        <v>1</v>
      </c>
      <c r="F23" s="1009"/>
      <c r="G23" s="1018"/>
      <c r="H23" s="1019"/>
      <c r="I23" s="1020"/>
      <c r="J23" s="1010"/>
      <c r="K23" s="1164"/>
      <c r="L23" s="1293" t="e">
        <f ca="1">mergeValue(A23) &amp;"."&amp; mergeValue(B23)&amp;"."&amp; mergeValue(C23)&amp;"."&amp; mergeValue(D23)&amp;"."&amp; mergeValue(E23)</f>
        <v>#NAME?</v>
      </c>
      <c r="M23" s="1294"/>
      <c r="N23" s="1247" t="s">
        <v>85</v>
      </c>
      <c r="O23" s="1288"/>
      <c r="P23" s="1284">
        <v>1</v>
      </c>
      <c r="Q23" s="1285"/>
      <c r="R23" s="1247" t="s">
        <v>85</v>
      </c>
      <c r="S23" s="1288"/>
      <c r="T23" s="1284">
        <v>1</v>
      </c>
      <c r="U23" s="1285"/>
      <c r="V23" s="1247" t="s">
        <v>85</v>
      </c>
      <c r="W23" s="562"/>
      <c r="X23" s="540">
        <v>1</v>
      </c>
      <c r="Y23" s="1097"/>
      <c r="Z23" s="672"/>
      <c r="AA23" s="672"/>
      <c r="AB23" s="1265"/>
      <c r="AC23" s="1247" t="s">
        <v>84</v>
      </c>
      <c r="AD23" s="1265"/>
      <c r="AE23" s="1247" t="s">
        <v>85</v>
      </c>
      <c r="AF23" s="579"/>
      <c r="AG23" s="1281" t="s">
        <v>680</v>
      </c>
      <c r="AH23" s="501" t="e">
        <f ca="1">strCheckDate(Z24:AF24)</f>
        <v>#NAME?</v>
      </c>
      <c r="AI23" s="505" t="str">
        <f>IF(AND(COUNTIF(AJ18:AJ27,AJ23)&gt;1,AJ23&lt;&gt;""),"ErrUnique:HasDoubleConn","")</f>
        <v/>
      </c>
      <c r="AJ23" s="505"/>
      <c r="AK23" s="505"/>
    </row>
    <row r="24" spans="1:37" ht="20.100000000000001" customHeight="1">
      <c r="A24" s="1251"/>
      <c r="B24" s="1251"/>
      <c r="C24" s="1251"/>
      <c r="D24" s="1251"/>
      <c r="E24" s="1251"/>
      <c r="F24" s="1009"/>
      <c r="G24" s="1018"/>
      <c r="H24" s="1019"/>
      <c r="I24" s="1020"/>
      <c r="J24" s="1010"/>
      <c r="K24" s="1164"/>
      <c r="L24" s="1293"/>
      <c r="M24" s="1294"/>
      <c r="N24" s="1247"/>
      <c r="O24" s="1288"/>
      <c r="P24" s="1284"/>
      <c r="Q24" s="1286"/>
      <c r="R24" s="1247"/>
      <c r="S24" s="1288"/>
      <c r="T24" s="1284"/>
      <c r="U24" s="1287"/>
      <c r="V24" s="1247"/>
      <c r="W24" s="602"/>
      <c r="X24" s="566"/>
      <c r="Y24" s="566"/>
      <c r="Z24" s="573"/>
      <c r="AA24" s="604" t="str">
        <f>AB23 &amp; "-" &amp; AD23</f>
        <v>-</v>
      </c>
      <c r="AB24" s="1246"/>
      <c r="AC24" s="1247"/>
      <c r="AD24" s="1246"/>
      <c r="AE24" s="1247"/>
      <c r="AF24" s="674"/>
      <c r="AG24" s="1282"/>
      <c r="AI24" s="505"/>
      <c r="AJ24" s="505"/>
      <c r="AK24" s="505"/>
    </row>
    <row r="25" spans="1:37" ht="20.100000000000001" customHeight="1">
      <c r="A25" s="1251"/>
      <c r="B25" s="1251"/>
      <c r="C25" s="1251"/>
      <c r="D25" s="1251"/>
      <c r="E25" s="1251"/>
      <c r="F25" s="1009"/>
      <c r="G25" s="1018"/>
      <c r="H25" s="1019"/>
      <c r="I25" s="1020"/>
      <c r="J25" s="1010"/>
      <c r="K25" s="1164"/>
      <c r="L25" s="1293"/>
      <c r="M25" s="1294"/>
      <c r="N25" s="1247"/>
      <c r="O25" s="1288"/>
      <c r="P25" s="1284"/>
      <c r="Q25" s="1287"/>
      <c r="R25" s="1247"/>
      <c r="S25" s="603"/>
      <c r="T25" s="559"/>
      <c r="U25" s="566"/>
      <c r="V25" s="572"/>
      <c r="W25" s="572"/>
      <c r="X25" s="572"/>
      <c r="Y25" s="572"/>
      <c r="Z25" s="573"/>
      <c r="AA25" s="573"/>
      <c r="AB25" s="574"/>
      <c r="AC25" s="565"/>
      <c r="AD25" s="565"/>
      <c r="AE25" s="574"/>
      <c r="AF25" s="565"/>
      <c r="AG25" s="1282"/>
      <c r="AI25" s="505"/>
      <c r="AJ25" s="505"/>
      <c r="AK25" s="505"/>
    </row>
    <row r="26" spans="1:37" ht="20.100000000000001" customHeight="1">
      <c r="A26" s="1251"/>
      <c r="B26" s="1251"/>
      <c r="C26" s="1251"/>
      <c r="D26" s="1251"/>
      <c r="E26" s="1251"/>
      <c r="F26" s="1009"/>
      <c r="G26" s="1018"/>
      <c r="H26" s="1019"/>
      <c r="I26" s="1020"/>
      <c r="J26" s="1010"/>
      <c r="K26" s="1164"/>
      <c r="L26" s="1293"/>
      <c r="M26" s="1294"/>
      <c r="N26" s="1247"/>
      <c r="O26" s="575"/>
      <c r="P26" s="577"/>
      <c r="Q26" s="576"/>
      <c r="R26" s="572"/>
      <c r="S26" s="572"/>
      <c r="T26" s="572"/>
      <c r="U26" s="572"/>
      <c r="V26" s="572"/>
      <c r="W26" s="572"/>
      <c r="X26" s="572"/>
      <c r="Y26" s="572"/>
      <c r="Z26" s="573"/>
      <c r="AA26" s="573"/>
      <c r="AB26" s="574"/>
      <c r="AC26" s="565"/>
      <c r="AD26" s="565"/>
      <c r="AE26" s="574"/>
      <c r="AF26" s="565"/>
      <c r="AG26" s="1282"/>
      <c r="AI26" s="505"/>
      <c r="AJ26" s="505"/>
      <c r="AK26" s="505"/>
    </row>
    <row r="27" spans="1:37" s="476" customFormat="1" ht="15" customHeight="1">
      <c r="A27" s="1251"/>
      <c r="B27" s="1251"/>
      <c r="C27" s="1251"/>
      <c r="D27" s="1251"/>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83"/>
      <c r="AH27" s="502"/>
      <c r="AI27" s="502"/>
      <c r="AJ27" s="212"/>
      <c r="AK27" s="212"/>
    </row>
    <row r="28" spans="1:37" s="476" customFormat="1" ht="15" customHeight="1">
      <c r="A28" s="1251"/>
      <c r="B28" s="1251"/>
      <c r="C28" s="1251"/>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2"/>
      <c r="AK28" s="212"/>
    </row>
    <row r="29" spans="1:37" s="476" customFormat="1" ht="15" customHeight="1">
      <c r="A29" s="1251"/>
      <c r="B29" s="1251"/>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51"/>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15" t="s">
        <v>681</v>
      </c>
      <c r="N33" s="1215"/>
      <c r="O33" s="1215"/>
      <c r="P33" s="1215"/>
      <c r="Q33" s="1215"/>
      <c r="R33" s="1215"/>
      <c r="S33" s="1215"/>
      <c r="T33" s="1215"/>
      <c r="U33" s="1215"/>
      <c r="V33" s="1215"/>
      <c r="W33" s="1215"/>
      <c r="X33" s="1215"/>
      <c r="Y33" s="1215"/>
      <c r="Z33" s="1215"/>
      <c r="AA33" s="1215"/>
      <c r="AB33" s="1215"/>
      <c r="AC33" s="1215"/>
      <c r="AD33" s="1215"/>
      <c r="AE33" s="1215"/>
      <c r="AF33" s="1215"/>
      <c r="AG33" s="121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AI18" sqref="AI18"/>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6" t="e">
        <f ca="1">"Код отчёта: " &amp; GetCode()</f>
        <v>#NAME?</v>
      </c>
      <c r="C2" s="1136"/>
      <c r="D2" s="1136"/>
      <c r="E2" s="1136"/>
      <c r="F2" s="1136"/>
      <c r="G2" s="1136"/>
      <c r="Q2" s="230"/>
      <c r="R2" s="230"/>
      <c r="S2" s="230"/>
      <c r="T2" s="230"/>
      <c r="U2" s="230"/>
      <c r="V2" s="230"/>
      <c r="W2" s="230"/>
    </row>
    <row r="3" spans="1:27" ht="18" customHeight="1">
      <c r="B3" s="1137" t="e">
        <f ca="1">"Версия " &amp; GetVersion()</f>
        <v>#NAME?</v>
      </c>
      <c r="C3" s="1137"/>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768</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8" t="s">
        <v>588</v>
      </c>
      <c r="F7" s="1138"/>
      <c r="G7" s="1138"/>
      <c r="H7" s="1138"/>
      <c r="I7" s="1138"/>
      <c r="J7" s="1138"/>
      <c r="K7" s="1138"/>
      <c r="L7" s="1138"/>
      <c r="M7" s="1138"/>
      <c r="N7" s="1138"/>
      <c r="O7" s="1138"/>
      <c r="P7" s="1138"/>
      <c r="Q7" s="1138"/>
      <c r="R7" s="1138"/>
      <c r="S7" s="1138"/>
      <c r="T7" s="1138"/>
      <c r="U7" s="1138"/>
      <c r="V7" s="1138"/>
      <c r="W7" s="1138"/>
      <c r="X7" s="1138"/>
      <c r="Y7" s="59"/>
    </row>
    <row r="8" spans="1:27" ht="15"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7" ht="15"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7" ht="10.5"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7" ht="27"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7" ht="12"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7" ht="38.25"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7" ht="15"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7" ht="15">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7" ht="15">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586</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48"/>
      <c r="F40" s="1149"/>
      <c r="G40" s="1149"/>
      <c r="H40" s="1149"/>
      <c r="I40" s="1149"/>
      <c r="J40" s="1149"/>
      <c r="K40" s="1149"/>
      <c r="L40" s="1149"/>
      <c r="M40" s="1149"/>
      <c r="N40" s="1149"/>
      <c r="O40" s="1149"/>
      <c r="P40" s="1149"/>
      <c r="Q40" s="1149"/>
      <c r="R40" s="1149"/>
      <c r="S40" s="1149"/>
      <c r="T40" s="1149"/>
      <c r="U40" s="1149"/>
      <c r="V40" s="1149"/>
      <c r="W40" s="1149"/>
      <c r="X40" s="1149"/>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54" t="s">
        <v>236</v>
      </c>
      <c r="F46" s="1154"/>
      <c r="G46" s="1154"/>
      <c r="H46" s="1154"/>
      <c r="I46" s="1154"/>
      <c r="J46" s="1154"/>
      <c r="K46" s="1154"/>
      <c r="L46" s="1154"/>
      <c r="M46" s="1154"/>
      <c r="N46" s="1154"/>
      <c r="O46" s="1154"/>
      <c r="P46" s="1154"/>
      <c r="Q46" s="1154"/>
      <c r="R46" s="1154"/>
      <c r="S46" s="1154"/>
      <c r="T46" s="1154"/>
      <c r="U46" s="1154"/>
      <c r="V46" s="1154"/>
      <c r="W46" s="1154"/>
      <c r="X46" s="1154"/>
      <c r="Y46" s="59"/>
    </row>
    <row r="47" spans="1:25" ht="37.5" hidden="1" customHeight="1">
      <c r="A47" s="43"/>
      <c r="B47" s="78"/>
      <c r="C47" s="77"/>
      <c r="D47" s="61"/>
      <c r="E47" s="1154"/>
      <c r="F47" s="1154"/>
      <c r="G47" s="1154"/>
      <c r="H47" s="1154"/>
      <c r="I47" s="1154"/>
      <c r="J47" s="1154"/>
      <c r="K47" s="1154"/>
      <c r="L47" s="1154"/>
      <c r="M47" s="1154"/>
      <c r="N47" s="1154"/>
      <c r="O47" s="1154"/>
      <c r="P47" s="1154"/>
      <c r="Q47" s="1154"/>
      <c r="R47" s="1154"/>
      <c r="S47" s="1154"/>
      <c r="T47" s="1154"/>
      <c r="U47" s="1154"/>
      <c r="V47" s="1154"/>
      <c r="W47" s="1154"/>
      <c r="X47" s="1154"/>
      <c r="Y47" s="59"/>
    </row>
    <row r="48" spans="1:25" ht="24" hidden="1" customHeight="1">
      <c r="A48" s="43"/>
      <c r="B48" s="78"/>
      <c r="C48" s="77"/>
      <c r="D48" s="61"/>
      <c r="E48" s="1154"/>
      <c r="F48" s="1154"/>
      <c r="G48" s="1154"/>
      <c r="H48" s="1154"/>
      <c r="I48" s="1154"/>
      <c r="J48" s="1154"/>
      <c r="K48" s="1154"/>
      <c r="L48" s="1154"/>
      <c r="M48" s="1154"/>
      <c r="N48" s="1154"/>
      <c r="O48" s="1154"/>
      <c r="P48" s="1154"/>
      <c r="Q48" s="1154"/>
      <c r="R48" s="1154"/>
      <c r="S48" s="1154"/>
      <c r="T48" s="1154"/>
      <c r="U48" s="1154"/>
      <c r="V48" s="1154"/>
      <c r="W48" s="1154"/>
      <c r="X48" s="1154"/>
      <c r="Y48" s="59"/>
    </row>
    <row r="49" spans="1:25" ht="51" hidden="1" customHeight="1">
      <c r="A49" s="43"/>
      <c r="B49" s="78"/>
      <c r="C49" s="77"/>
      <c r="D49" s="61"/>
      <c r="E49" s="1154"/>
      <c r="F49" s="1154"/>
      <c r="G49" s="1154"/>
      <c r="H49" s="1154"/>
      <c r="I49" s="1154"/>
      <c r="J49" s="1154"/>
      <c r="K49" s="1154"/>
      <c r="L49" s="1154"/>
      <c r="M49" s="1154"/>
      <c r="N49" s="1154"/>
      <c r="O49" s="1154"/>
      <c r="P49" s="1154"/>
      <c r="Q49" s="1154"/>
      <c r="R49" s="1154"/>
      <c r="S49" s="1154"/>
      <c r="T49" s="1154"/>
      <c r="U49" s="1154"/>
      <c r="V49" s="1154"/>
      <c r="W49" s="1154"/>
      <c r="X49" s="1154"/>
      <c r="Y49" s="59"/>
    </row>
    <row r="50" spans="1:25" ht="15" hidden="1">
      <c r="A50" s="43"/>
      <c r="B50" s="78"/>
      <c r="C50" s="77"/>
      <c r="D50" s="61"/>
      <c r="E50" s="1154"/>
      <c r="F50" s="1154"/>
      <c r="G50" s="1154"/>
      <c r="H50" s="1154"/>
      <c r="I50" s="1154"/>
      <c r="J50" s="1154"/>
      <c r="K50" s="1154"/>
      <c r="L50" s="1154"/>
      <c r="M50" s="1154"/>
      <c r="N50" s="1154"/>
      <c r="O50" s="1154"/>
      <c r="P50" s="1154"/>
      <c r="Q50" s="1154"/>
      <c r="R50" s="1154"/>
      <c r="S50" s="1154"/>
      <c r="T50" s="1154"/>
      <c r="U50" s="1154"/>
      <c r="V50" s="1154"/>
      <c r="W50" s="1154"/>
      <c r="X50" s="1154"/>
      <c r="Y50" s="59"/>
    </row>
    <row r="51" spans="1:25" ht="15" hidden="1">
      <c r="A51" s="43"/>
      <c r="B51" s="78"/>
      <c r="C51" s="77"/>
      <c r="D51" s="61"/>
      <c r="E51" s="1154"/>
      <c r="F51" s="1154"/>
      <c r="G51" s="1154"/>
      <c r="H51" s="1154"/>
      <c r="I51" s="1154"/>
      <c r="J51" s="1154"/>
      <c r="K51" s="1154"/>
      <c r="L51" s="1154"/>
      <c r="M51" s="1154"/>
      <c r="N51" s="1154"/>
      <c r="O51" s="1154"/>
      <c r="P51" s="1154"/>
      <c r="Q51" s="1154"/>
      <c r="R51" s="1154"/>
      <c r="S51" s="1154"/>
      <c r="T51" s="1154"/>
      <c r="U51" s="1154"/>
      <c r="V51" s="1154"/>
      <c r="W51" s="1154"/>
      <c r="X51" s="1154"/>
      <c r="Y51" s="59"/>
    </row>
    <row r="52" spans="1:25" ht="15" hidden="1">
      <c r="A52" s="43"/>
      <c r="B52" s="78"/>
      <c r="C52" s="77"/>
      <c r="D52" s="61"/>
      <c r="E52" s="1154"/>
      <c r="F52" s="1154"/>
      <c r="G52" s="1154"/>
      <c r="H52" s="1154"/>
      <c r="I52" s="1154"/>
      <c r="J52" s="1154"/>
      <c r="K52" s="1154"/>
      <c r="L52" s="1154"/>
      <c r="M52" s="1154"/>
      <c r="N52" s="1154"/>
      <c r="O52" s="1154"/>
      <c r="P52" s="1154"/>
      <c r="Q52" s="1154"/>
      <c r="R52" s="1154"/>
      <c r="S52" s="1154"/>
      <c r="T52" s="1154"/>
      <c r="U52" s="1154"/>
      <c r="V52" s="1154"/>
      <c r="W52" s="1154"/>
      <c r="X52" s="1154"/>
      <c r="Y52" s="59"/>
    </row>
    <row r="53" spans="1:25" ht="15" hidden="1">
      <c r="A53" s="43"/>
      <c r="B53" s="78"/>
      <c r="C53" s="77"/>
      <c r="D53" s="61"/>
      <c r="E53" s="1154"/>
      <c r="F53" s="1154"/>
      <c r="G53" s="1154"/>
      <c r="H53" s="1154"/>
      <c r="I53" s="1154"/>
      <c r="J53" s="1154"/>
      <c r="K53" s="1154"/>
      <c r="L53" s="1154"/>
      <c r="M53" s="1154"/>
      <c r="N53" s="1154"/>
      <c r="O53" s="1154"/>
      <c r="P53" s="1154"/>
      <c r="Q53" s="1154"/>
      <c r="R53" s="1154"/>
      <c r="S53" s="1154"/>
      <c r="T53" s="1154"/>
      <c r="U53" s="1154"/>
      <c r="V53" s="1154"/>
      <c r="W53" s="1154"/>
      <c r="X53" s="1154"/>
      <c r="Y53" s="59"/>
    </row>
    <row r="54" spans="1:25" ht="15" hidden="1">
      <c r="A54" s="43"/>
      <c r="B54" s="78"/>
      <c r="C54" s="77"/>
      <c r="D54" s="61"/>
      <c r="E54" s="1154"/>
      <c r="F54" s="1154"/>
      <c r="G54" s="1154"/>
      <c r="H54" s="1154"/>
      <c r="I54" s="1154"/>
      <c r="J54" s="1154"/>
      <c r="K54" s="1154"/>
      <c r="L54" s="1154"/>
      <c r="M54" s="1154"/>
      <c r="N54" s="1154"/>
      <c r="O54" s="1154"/>
      <c r="P54" s="1154"/>
      <c r="Q54" s="1154"/>
      <c r="R54" s="1154"/>
      <c r="S54" s="1154"/>
      <c r="T54" s="1154"/>
      <c r="U54" s="1154"/>
      <c r="V54" s="1154"/>
      <c r="W54" s="1154"/>
      <c r="X54" s="1154"/>
      <c r="Y54" s="59"/>
    </row>
    <row r="55" spans="1:25" ht="15" hidden="1">
      <c r="A55" s="43"/>
      <c r="B55" s="78"/>
      <c r="C55" s="77"/>
      <c r="D55" s="61"/>
      <c r="E55" s="1154"/>
      <c r="F55" s="1154"/>
      <c r="G55" s="1154"/>
      <c r="H55" s="1154"/>
      <c r="I55" s="1154"/>
      <c r="J55" s="1154"/>
      <c r="K55" s="1154"/>
      <c r="L55" s="1154"/>
      <c r="M55" s="1154"/>
      <c r="N55" s="1154"/>
      <c r="O55" s="1154"/>
      <c r="P55" s="1154"/>
      <c r="Q55" s="1154"/>
      <c r="R55" s="1154"/>
      <c r="S55" s="1154"/>
      <c r="T55" s="1154"/>
      <c r="U55" s="1154"/>
      <c r="V55" s="1154"/>
      <c r="W55" s="1154"/>
      <c r="X55" s="1154"/>
      <c r="Y55" s="59"/>
    </row>
    <row r="56" spans="1:25" ht="25.5" hidden="1" customHeight="1">
      <c r="A56" s="43"/>
      <c r="B56" s="78"/>
      <c r="C56" s="77"/>
      <c r="D56" s="66"/>
      <c r="E56" s="1154"/>
      <c r="F56" s="1154"/>
      <c r="G56" s="1154"/>
      <c r="H56" s="1154"/>
      <c r="I56" s="1154"/>
      <c r="J56" s="1154"/>
      <c r="K56" s="1154"/>
      <c r="L56" s="1154"/>
      <c r="M56" s="1154"/>
      <c r="N56" s="1154"/>
      <c r="O56" s="1154"/>
      <c r="P56" s="1154"/>
      <c r="Q56" s="1154"/>
      <c r="R56" s="1154"/>
      <c r="S56" s="1154"/>
      <c r="T56" s="1154"/>
      <c r="U56" s="1154"/>
      <c r="V56" s="1154"/>
      <c r="W56" s="1154"/>
      <c r="X56" s="1154"/>
      <c r="Y56" s="59"/>
    </row>
    <row r="57" spans="1:25" ht="15" hidden="1">
      <c r="A57" s="43"/>
      <c r="B57" s="78"/>
      <c r="C57" s="77"/>
      <c r="D57" s="66"/>
      <c r="E57" s="1154"/>
      <c r="F57" s="1154"/>
      <c r="G57" s="1154"/>
      <c r="H57" s="1154"/>
      <c r="I57" s="1154"/>
      <c r="J57" s="1154"/>
      <c r="K57" s="1154"/>
      <c r="L57" s="1154"/>
      <c r="M57" s="1154"/>
      <c r="N57" s="1154"/>
      <c r="O57" s="1154"/>
      <c r="P57" s="1154"/>
      <c r="Q57" s="1154"/>
      <c r="R57" s="1154"/>
      <c r="S57" s="1154"/>
      <c r="T57" s="1154"/>
      <c r="U57" s="1154"/>
      <c r="V57" s="1154"/>
      <c r="W57" s="1154"/>
      <c r="X57" s="1154"/>
      <c r="Y57" s="59"/>
    </row>
    <row r="58" spans="1:25" ht="15" hidden="1" customHeight="1">
      <c r="A58" s="43"/>
      <c r="B58" s="78"/>
      <c r="C58" s="77"/>
      <c r="D58" s="61"/>
      <c r="E58" s="1140" t="s">
        <v>395</v>
      </c>
      <c r="F58" s="1140"/>
      <c r="G58" s="1140"/>
      <c r="H58" s="1140"/>
      <c r="I58" s="1140"/>
      <c r="J58" s="1140"/>
      <c r="K58" s="1140"/>
      <c r="L58" s="1140"/>
      <c r="M58" s="1140"/>
      <c r="N58" s="1140"/>
      <c r="O58" s="1140"/>
      <c r="P58" s="1140"/>
      <c r="Q58" s="1140"/>
      <c r="R58" s="1140"/>
      <c r="S58" s="1140"/>
      <c r="T58" s="1140"/>
      <c r="U58" s="1140"/>
      <c r="V58" s="230"/>
      <c r="W58" s="230"/>
      <c r="X58" s="230"/>
      <c r="Y58" s="59"/>
    </row>
    <row r="59" spans="1:25" ht="15" hidden="1" customHeight="1">
      <c r="A59" s="43"/>
      <c r="B59" s="78"/>
      <c r="C59" s="77"/>
      <c r="D59" s="61"/>
      <c r="E59" s="1155"/>
      <c r="F59" s="1155"/>
      <c r="G59" s="1155"/>
      <c r="H59" s="1148"/>
      <c r="I59" s="1149"/>
      <c r="J59" s="1149"/>
      <c r="K59" s="1149"/>
      <c r="L59" s="1149"/>
      <c r="M59" s="1149"/>
      <c r="N59" s="1149"/>
      <c r="O59" s="1149"/>
      <c r="P59" s="1149"/>
      <c r="Q59" s="1149"/>
      <c r="R59" s="1149"/>
      <c r="S59" s="1149"/>
      <c r="T59" s="1149"/>
      <c r="U59" s="1149"/>
      <c r="V59" s="1149"/>
      <c r="W59" s="1149"/>
      <c r="X59" s="1149"/>
      <c r="Y59" s="59"/>
    </row>
    <row r="60" spans="1:25" ht="15" hidden="1" customHeight="1">
      <c r="A60" s="43"/>
      <c r="B60" s="78"/>
      <c r="C60" s="77"/>
      <c r="D60" s="61"/>
      <c r="E60" s="1151"/>
      <c r="F60" s="1151"/>
      <c r="G60" s="1151"/>
      <c r="H60" s="1153"/>
      <c r="I60" s="1153"/>
      <c r="J60" s="1153"/>
      <c r="K60" s="1153"/>
      <c r="L60" s="1153"/>
      <c r="M60" s="1153"/>
      <c r="N60" s="1153"/>
      <c r="O60" s="1153"/>
      <c r="P60" s="1153"/>
      <c r="Q60" s="1153"/>
      <c r="R60" s="1153"/>
      <c r="S60" s="1153"/>
      <c r="T60" s="1153"/>
      <c r="U60" s="1153"/>
      <c r="V60" s="1153"/>
      <c r="W60" s="1153"/>
      <c r="X60" s="1153"/>
      <c r="Y60" s="59"/>
    </row>
    <row r="61" spans="1:25" ht="15" hidden="1">
      <c r="A61" s="43"/>
      <c r="B61" s="78"/>
      <c r="C61" s="77"/>
      <c r="D61" s="61"/>
      <c r="E61" s="70"/>
      <c r="F61" s="68"/>
      <c r="G61" s="69"/>
      <c r="H61" s="1153"/>
      <c r="I61" s="1153"/>
      <c r="J61" s="1153"/>
      <c r="K61" s="1153"/>
      <c r="L61" s="1153"/>
      <c r="M61" s="1153"/>
      <c r="N61" s="1153"/>
      <c r="O61" s="1153"/>
      <c r="P61" s="1153"/>
      <c r="Q61" s="1153"/>
      <c r="R61" s="1153"/>
      <c r="S61" s="1153"/>
      <c r="T61" s="1153"/>
      <c r="U61" s="1153"/>
      <c r="V61" s="1153"/>
      <c r="W61" s="1153"/>
      <c r="X61" s="115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40" t="s">
        <v>396</v>
      </c>
      <c r="F70" s="1140"/>
      <c r="G70" s="1140"/>
      <c r="H70" s="1140"/>
      <c r="I70" s="1140"/>
      <c r="J70" s="1140"/>
      <c r="K70" s="1140"/>
      <c r="L70" s="1140"/>
      <c r="M70" s="1140"/>
      <c r="N70" s="1140"/>
      <c r="O70" s="1140"/>
      <c r="P70" s="1140"/>
      <c r="Q70" s="1140"/>
      <c r="R70" s="1140"/>
      <c r="S70" s="1140"/>
      <c r="T70" s="1140"/>
      <c r="U70" s="449"/>
      <c r="V70" s="449"/>
      <c r="W70" s="449"/>
      <c r="X70" s="449"/>
      <c r="Y70" s="59"/>
    </row>
    <row r="71" spans="1:25" ht="15" hidden="1">
      <c r="A71" s="43"/>
      <c r="B71" s="78"/>
      <c r="C71" s="77"/>
      <c r="D71" s="61"/>
      <c r="E71" s="1140" t="s">
        <v>585</v>
      </c>
      <c r="F71" s="1140"/>
      <c r="G71" s="1140"/>
      <c r="H71" s="1140"/>
      <c r="I71" s="1140"/>
      <c r="J71" s="1140"/>
      <c r="K71" s="1140"/>
      <c r="L71" s="1140"/>
      <c r="M71" s="1140"/>
      <c r="N71" s="1140"/>
      <c r="O71" s="1140"/>
      <c r="P71" s="1140"/>
      <c r="Q71" s="1140"/>
      <c r="R71" s="1140"/>
      <c r="S71" s="1140"/>
      <c r="T71" s="1140"/>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40" t="s">
        <v>395</v>
      </c>
      <c r="F81" s="1140"/>
      <c r="G81" s="1140"/>
      <c r="H81" s="1140"/>
      <c r="I81" s="1140"/>
      <c r="J81" s="1140"/>
      <c r="K81" s="1140"/>
      <c r="L81" s="1140"/>
      <c r="M81" s="1140"/>
      <c r="N81" s="1140"/>
      <c r="O81" s="1140"/>
      <c r="P81" s="1140"/>
      <c r="Q81" s="1140"/>
      <c r="R81" s="1140"/>
      <c r="S81" s="1140"/>
      <c r="T81" s="1140"/>
      <c r="U81" s="1140"/>
      <c r="V81" s="230"/>
      <c r="W81" s="230"/>
      <c r="X81" s="230"/>
      <c r="Y81" s="59"/>
    </row>
    <row r="82" spans="1:25" ht="15" hidden="1" customHeight="1">
      <c r="A82" s="43"/>
      <c r="B82" s="78"/>
      <c r="C82" s="77"/>
      <c r="D82" s="61"/>
      <c r="E82" s="1151"/>
      <c r="F82" s="1151"/>
      <c r="G82" s="1151"/>
      <c r="H82" s="1148"/>
      <c r="I82" s="1149"/>
      <c r="J82" s="1149"/>
      <c r="K82" s="1149"/>
      <c r="L82" s="1149"/>
      <c r="M82" s="1149"/>
      <c r="N82" s="1149"/>
      <c r="O82" s="1149"/>
      <c r="P82" s="1149"/>
      <c r="Q82" s="1149"/>
      <c r="R82" s="1149"/>
      <c r="S82" s="1149"/>
      <c r="T82" s="1149"/>
      <c r="U82" s="1149"/>
      <c r="V82" s="1149"/>
      <c r="W82" s="1149"/>
      <c r="X82" s="1149"/>
      <c r="Y82" s="59"/>
    </row>
    <row r="83" spans="1:25" ht="15" hidden="1" customHeight="1">
      <c r="A83" s="43"/>
      <c r="B83" s="78"/>
      <c r="C83" s="77"/>
      <c r="D83" s="61"/>
      <c r="Y83" s="59"/>
    </row>
    <row r="84" spans="1:25" ht="15" hidden="1" customHeight="1">
      <c r="A84" s="43"/>
      <c r="B84" s="78"/>
      <c r="C84" s="77"/>
      <c r="D84" s="61"/>
      <c r="E84" s="70"/>
      <c r="F84" s="68"/>
      <c r="G84" s="69"/>
      <c r="H84" s="1153"/>
      <c r="I84" s="1153"/>
      <c r="J84" s="1153"/>
      <c r="K84" s="1153"/>
      <c r="L84" s="1153"/>
      <c r="M84" s="1153"/>
      <c r="N84" s="1153"/>
      <c r="O84" s="1153"/>
      <c r="P84" s="1153"/>
      <c r="Q84" s="1153"/>
      <c r="R84" s="1153"/>
      <c r="S84" s="1153"/>
      <c r="T84" s="1153"/>
      <c r="U84" s="1153"/>
      <c r="V84" s="1153"/>
      <c r="W84" s="1153"/>
      <c r="X84" s="115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52" t="s">
        <v>235</v>
      </c>
      <c r="F98" s="1152"/>
      <c r="G98" s="1152"/>
      <c r="H98" s="1152"/>
      <c r="I98" s="1152"/>
      <c r="J98" s="1152"/>
      <c r="K98" s="1152"/>
      <c r="L98" s="1152"/>
      <c r="M98" s="1152"/>
      <c r="N98" s="1152"/>
      <c r="O98" s="1152"/>
      <c r="P98" s="1152"/>
      <c r="Q98" s="1152"/>
      <c r="R98" s="1152"/>
      <c r="S98" s="1152"/>
      <c r="T98" s="1152"/>
      <c r="U98" s="1152"/>
      <c r="V98" s="1152"/>
      <c r="W98" s="1152"/>
      <c r="X98" s="115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50" t="s">
        <v>234</v>
      </c>
      <c r="G100" s="1150"/>
      <c r="H100" s="1150"/>
      <c r="I100" s="1150"/>
      <c r="J100" s="1150"/>
      <c r="K100" s="1150"/>
      <c r="L100" s="1150"/>
      <c r="M100" s="1150"/>
      <c r="N100" s="1150"/>
      <c r="O100" s="1150"/>
      <c r="P100" s="1150"/>
      <c r="Q100" s="1150"/>
      <c r="R100" s="1150"/>
      <c r="S100" s="115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50" t="s">
        <v>233</v>
      </c>
      <c r="G102" s="1150"/>
      <c r="H102" s="1150"/>
      <c r="I102" s="1150"/>
      <c r="J102" s="1150"/>
      <c r="K102" s="1150"/>
      <c r="L102" s="1150"/>
      <c r="M102" s="1150"/>
      <c r="N102" s="1150"/>
      <c r="O102" s="1150"/>
      <c r="P102" s="1150"/>
      <c r="Q102" s="1150"/>
      <c r="R102" s="1150"/>
      <c r="S102" s="1150"/>
      <c r="T102" s="1150"/>
      <c r="U102" s="1150"/>
      <c r="V102" s="1150"/>
      <c r="W102" s="1150"/>
      <c r="X102" s="115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16" t="s">
        <v>491</v>
      </c>
      <c r="G2" s="1217"/>
      <c r="H2" s="1218"/>
      <c r="I2" s="435"/>
    </row>
    <row r="3" spans="1:20" ht="3" customHeight="1"/>
    <row r="4" spans="1:20" s="190" customFormat="1" ht="11.25">
      <c r="A4" s="213"/>
      <c r="B4" s="213"/>
      <c r="C4" s="213"/>
      <c r="D4" s="213"/>
      <c r="F4" s="1161" t="s">
        <v>454</v>
      </c>
      <c r="G4" s="1161"/>
      <c r="H4" s="1161"/>
      <c r="I4" s="1219"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9"/>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03.12.2019</v>
      </c>
      <c r="I7" s="196" t="s">
        <v>493</v>
      </c>
      <c r="J7" s="333"/>
      <c r="K7" s="213"/>
      <c r="L7" s="213"/>
      <c r="M7" s="213"/>
      <c r="N7" s="213"/>
      <c r="O7" s="213"/>
      <c r="P7" s="213"/>
      <c r="Q7" s="213"/>
      <c r="R7" s="213"/>
      <c r="S7" s="213"/>
      <c r="T7" s="213"/>
    </row>
    <row r="8" spans="1:20" s="190" customFormat="1" ht="45">
      <c r="A8" s="1220">
        <v>1</v>
      </c>
      <c r="B8" s="213"/>
      <c r="C8" s="213"/>
      <c r="D8" s="213"/>
      <c r="F8" s="334" t="e">
        <f ca="1">"2." &amp;mergeValue(A8)</f>
        <v>#NAME?</v>
      </c>
      <c r="G8" s="416" t="s">
        <v>494</v>
      </c>
      <c r="H8" s="316"/>
      <c r="I8" s="196" t="s">
        <v>589</v>
      </c>
      <c r="J8" s="333"/>
      <c r="K8" s="213"/>
      <c r="L8" s="213"/>
      <c r="M8" s="213"/>
      <c r="N8" s="213"/>
      <c r="O8" s="213"/>
      <c r="P8" s="213"/>
      <c r="Q8" s="213"/>
      <c r="R8" s="213"/>
      <c r="S8" s="213"/>
      <c r="T8" s="213"/>
    </row>
    <row r="9" spans="1:20" s="190" customFormat="1" ht="22.5">
      <c r="A9" s="1220"/>
      <c r="B9" s="213"/>
      <c r="C9" s="213"/>
      <c r="D9" s="213"/>
      <c r="F9" s="334" t="e">
        <f ca="1">"3." &amp;mergeValue(A9)</f>
        <v>#NAME?</v>
      </c>
      <c r="G9" s="416" t="s">
        <v>495</v>
      </c>
      <c r="H9" s="316"/>
      <c r="I9" s="196" t="s">
        <v>587</v>
      </c>
      <c r="J9" s="333"/>
      <c r="K9" s="213"/>
      <c r="L9" s="213"/>
      <c r="M9" s="213"/>
      <c r="N9" s="213"/>
      <c r="O9" s="213"/>
      <c r="P9" s="213"/>
      <c r="Q9" s="213"/>
      <c r="R9" s="213"/>
      <c r="S9" s="213"/>
      <c r="T9" s="213"/>
    </row>
    <row r="10" spans="1:20" s="190" customFormat="1" ht="22.5">
      <c r="A10" s="1220"/>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20"/>
      <c r="B11" s="1220">
        <v>1</v>
      </c>
      <c r="C11" s="343"/>
      <c r="D11" s="343"/>
      <c r="F11" s="334" t="e">
        <f ca="1">"4."&amp;mergeValue(A11) &amp;"."&amp;mergeValue(B11)</f>
        <v>#NAME?</v>
      </c>
      <c r="G11" s="323" t="s">
        <v>591</v>
      </c>
      <c r="H11" s="316" t="str">
        <f>IF(region_name="","",region_name)</f>
        <v>Ростовская область</v>
      </c>
      <c r="I11" s="196" t="s">
        <v>499</v>
      </c>
      <c r="J11" s="333"/>
      <c r="K11" s="213"/>
      <c r="L11" s="213"/>
      <c r="M11" s="213"/>
      <c r="N11" s="213"/>
      <c r="O11" s="213"/>
      <c r="P11" s="213"/>
      <c r="Q11" s="213"/>
      <c r="R11" s="213"/>
      <c r="S11" s="213"/>
      <c r="T11" s="213"/>
    </row>
    <row r="12" spans="1:20" s="190" customFormat="1" ht="22.5">
      <c r="A12" s="1220"/>
      <c r="B12" s="1220"/>
      <c r="C12" s="1220">
        <v>1</v>
      </c>
      <c r="D12" s="343"/>
      <c r="F12" s="334" t="e">
        <f ca="1">"4."&amp;mergeValue(A12) &amp;"."&amp;mergeValue(B12)&amp;"."&amp;mergeValue(C12)</f>
        <v>#NAME?</v>
      </c>
      <c r="G12" s="340" t="s">
        <v>497</v>
      </c>
      <c r="H12" s="316"/>
      <c r="I12" s="196" t="s">
        <v>500</v>
      </c>
      <c r="J12" s="333"/>
      <c r="K12" s="213"/>
      <c r="L12" s="213"/>
      <c r="M12" s="213"/>
      <c r="N12" s="213"/>
      <c r="O12" s="213"/>
      <c r="P12" s="213"/>
      <c r="Q12" s="213"/>
      <c r="R12" s="213"/>
      <c r="S12" s="213"/>
      <c r="T12" s="213"/>
    </row>
    <row r="13" spans="1:20" s="190" customFormat="1" ht="39" customHeight="1">
      <c r="A13" s="1220"/>
      <c r="B13" s="1220"/>
      <c r="C13" s="1220"/>
      <c r="D13" s="343">
        <v>1</v>
      </c>
      <c r="F13" s="334" t="e">
        <f ca="1">"4."&amp;mergeValue(A13) &amp;"."&amp;mergeValue(B13)&amp;"."&amp;mergeValue(C13)&amp;"."&amp;mergeValue(D13)</f>
        <v>#NAME?</v>
      </c>
      <c r="G13" s="419" t="s">
        <v>498</v>
      </c>
      <c r="H13" s="316"/>
      <c r="I13" s="1221" t="s">
        <v>590</v>
      </c>
      <c r="J13" s="333"/>
      <c r="K13" s="213"/>
      <c r="L13" s="213"/>
      <c r="M13" s="213"/>
      <c r="N13" s="213"/>
      <c r="O13" s="213"/>
      <c r="P13" s="213"/>
      <c r="Q13" s="213"/>
      <c r="R13" s="213"/>
      <c r="S13" s="213"/>
      <c r="T13" s="213"/>
    </row>
    <row r="14" spans="1:20" s="190" customFormat="1" ht="18.75">
      <c r="A14" s="1220"/>
      <c r="B14" s="1220"/>
      <c r="C14" s="1220"/>
      <c r="D14" s="343"/>
      <c r="F14" s="337"/>
      <c r="G14" s="150" t="s">
        <v>4</v>
      </c>
      <c r="H14" s="342"/>
      <c r="I14" s="1221"/>
      <c r="J14" s="333"/>
      <c r="K14" s="213"/>
      <c r="L14" s="213"/>
      <c r="M14" s="213"/>
      <c r="N14" s="213"/>
      <c r="O14" s="213"/>
      <c r="P14" s="213"/>
      <c r="Q14" s="213"/>
      <c r="R14" s="213"/>
      <c r="S14" s="213"/>
      <c r="T14" s="213"/>
    </row>
    <row r="15" spans="1:20" s="190" customFormat="1" ht="18.75">
      <c r="A15" s="1220"/>
      <c r="B15" s="1220"/>
      <c r="C15" s="343"/>
      <c r="D15" s="343"/>
      <c r="F15" s="420"/>
      <c r="G15" s="195" t="s">
        <v>403</v>
      </c>
      <c r="H15" s="421"/>
      <c r="I15" s="422"/>
      <c r="J15" s="333"/>
      <c r="K15" s="213"/>
      <c r="L15" s="213"/>
      <c r="M15" s="213"/>
      <c r="N15" s="213"/>
      <c r="O15" s="213"/>
      <c r="P15" s="213"/>
      <c r="Q15" s="213"/>
      <c r="R15" s="213"/>
      <c r="S15" s="213"/>
      <c r="T15" s="213"/>
    </row>
    <row r="16" spans="1:20" s="190" customFormat="1" ht="18.75">
      <c r="A16" s="1220"/>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15" t="s">
        <v>592</v>
      </c>
      <c r="H19" s="1215"/>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48" t="s">
        <v>685</v>
      </c>
      <c r="M5" s="1248"/>
      <c r="N5" s="1248"/>
      <c r="O5" s="1248"/>
      <c r="P5" s="1248"/>
      <c r="Q5" s="1248"/>
      <c r="R5" s="1248"/>
      <c r="S5" s="1248"/>
      <c r="T5" s="1248"/>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70" t="str">
        <f>IF(NameOrPr_ch="",IF(NameOrPr="","",NameOrPr),NameOrPr_ch)</f>
        <v>Региональная служба по тарифам Ростовской области</v>
      </c>
      <c r="P7" s="1271"/>
      <c r="Q7" s="1271"/>
      <c r="R7" s="1271"/>
      <c r="S7" s="1271"/>
      <c r="T7" s="1272"/>
      <c r="U7" s="668"/>
      <c r="Y7" s="1014"/>
      <c r="Z7" s="506"/>
      <c r="AA7" s="506"/>
      <c r="AB7" s="506"/>
      <c r="AC7" s="506"/>
    </row>
    <row r="8" spans="1:29" s="571" customFormat="1" ht="18.75">
      <c r="A8" s="591"/>
      <c r="B8" s="591"/>
      <c r="C8" s="591"/>
      <c r="D8" s="591"/>
      <c r="E8" s="591"/>
      <c r="F8" s="591"/>
      <c r="G8" s="591"/>
      <c r="H8" s="591"/>
      <c r="L8" s="500"/>
      <c r="M8" s="618" t="s">
        <v>595</v>
      </c>
      <c r="N8" s="667"/>
      <c r="O8" s="1270" t="str">
        <f>IF(datePr_ch="",IF(datePr="","",datePr),datePr_ch)</f>
        <v>26.11.2019</v>
      </c>
      <c r="P8" s="1271"/>
      <c r="Q8" s="1271"/>
      <c r="R8" s="1271"/>
      <c r="S8" s="1271"/>
      <c r="T8" s="1272"/>
      <c r="U8" s="668"/>
      <c r="Y8" s="1014"/>
      <c r="Z8" s="591"/>
      <c r="AA8" s="591"/>
      <c r="AB8" s="591"/>
      <c r="AC8" s="591"/>
    </row>
    <row r="9" spans="1:29" s="492" customFormat="1" ht="18.75">
      <c r="A9" s="506"/>
      <c r="B9" s="506"/>
      <c r="C9" s="506"/>
      <c r="D9" s="506"/>
      <c r="E9" s="506"/>
      <c r="F9" s="506"/>
      <c r="G9" s="506"/>
      <c r="H9" s="506"/>
      <c r="L9" s="553"/>
      <c r="M9" s="618" t="s">
        <v>594</v>
      </c>
      <c r="N9" s="667"/>
      <c r="O9" s="1270" t="str">
        <f>IF(numberPr_ch="",IF(numberPr="","",numberPr),numberPr_ch)</f>
        <v>56/11, 56/12, 56/13</v>
      </c>
      <c r="P9" s="1271"/>
      <c r="Q9" s="1271"/>
      <c r="R9" s="1271"/>
      <c r="S9" s="1271"/>
      <c r="T9" s="1272"/>
      <c r="U9" s="668"/>
      <c r="Y9" s="1014"/>
      <c r="Z9" s="506"/>
      <c r="AA9" s="506"/>
      <c r="AB9" s="506"/>
      <c r="AC9" s="506"/>
    </row>
    <row r="10" spans="1:29" s="492" customFormat="1" ht="18.75">
      <c r="A10" s="506"/>
      <c r="B10" s="506"/>
      <c r="C10" s="506"/>
      <c r="D10" s="506"/>
      <c r="E10" s="506"/>
      <c r="F10" s="506"/>
      <c r="G10" s="506"/>
      <c r="H10" s="506"/>
      <c r="L10" s="553"/>
      <c r="M10" s="618" t="s">
        <v>501</v>
      </c>
      <c r="N10" s="667"/>
      <c r="O10" s="1270" t="str">
        <f>IF(IstPub_ch="",IF(IstPub="","",IstPub),IstPub_ch)</f>
        <v>официальный портал правовой информации Ростовской области "Право"</v>
      </c>
      <c r="P10" s="1271"/>
      <c r="Q10" s="1271"/>
      <c r="R10" s="1271"/>
      <c r="S10" s="1271"/>
      <c r="T10" s="1272"/>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720</v>
      </c>
      <c r="R11" s="772" t="s">
        <v>721</v>
      </c>
      <c r="S11" s="750"/>
      <c r="T11" s="750"/>
      <c r="U11" s="668"/>
      <c r="Y11" s="774"/>
      <c r="Z11" s="615"/>
      <c r="AA11" s="615"/>
      <c r="AB11" s="615"/>
      <c r="AC11" s="615"/>
    </row>
    <row r="12" spans="1:29" s="492" customFormat="1" ht="11.25" hidden="1">
      <c r="A12" s="506"/>
      <c r="B12" s="506"/>
      <c r="C12" s="506"/>
      <c r="D12" s="506"/>
      <c r="E12" s="506"/>
      <c r="F12" s="506"/>
      <c r="G12" s="506"/>
      <c r="H12" s="506"/>
      <c r="L12" s="1249"/>
      <c r="M12" s="1249"/>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69"/>
      <c r="R13" s="1269"/>
      <c r="S13" s="1269"/>
      <c r="T13" s="1269"/>
      <c r="U13" s="1269"/>
      <c r="V13" s="1269"/>
    </row>
    <row r="14" spans="1:29">
      <c r="J14" s="482"/>
      <c r="K14" s="482"/>
      <c r="L14" s="1161" t="s">
        <v>454</v>
      </c>
      <c r="M14" s="1161"/>
      <c r="N14" s="1161"/>
      <c r="O14" s="1161"/>
      <c r="P14" s="1161"/>
      <c r="Q14" s="1161"/>
      <c r="R14" s="1161"/>
      <c r="S14" s="1161"/>
      <c r="T14" s="1161"/>
      <c r="U14" s="1161"/>
      <c r="V14" s="1161"/>
      <c r="W14" s="1161"/>
      <c r="X14" s="1161" t="s">
        <v>455</v>
      </c>
    </row>
    <row r="15" spans="1:29" ht="14.25" customHeight="1">
      <c r="J15" s="482"/>
      <c r="K15" s="482"/>
      <c r="L15" s="1232" t="s">
        <v>92</v>
      </c>
      <c r="M15" s="1232" t="s">
        <v>625</v>
      </c>
      <c r="N15" s="535"/>
      <c r="O15" s="1232" t="s">
        <v>626</v>
      </c>
      <c r="P15" s="1289" t="s">
        <v>627</v>
      </c>
      <c r="Q15" s="1289" t="s">
        <v>640</v>
      </c>
      <c r="R15" s="1289"/>
      <c r="S15" s="1289"/>
      <c r="T15" s="1289"/>
      <c r="U15" s="1289"/>
      <c r="V15" s="1232" t="s">
        <v>341</v>
      </c>
      <c r="W15" s="1268" t="s">
        <v>275</v>
      </c>
      <c r="X15" s="1161"/>
    </row>
    <row r="16" spans="1:29" s="524" customFormat="1" ht="25.5" customHeight="1">
      <c r="A16" s="586"/>
      <c r="B16" s="586"/>
      <c r="C16" s="586"/>
      <c r="D16" s="586"/>
      <c r="E16" s="586"/>
      <c r="F16" s="586"/>
      <c r="G16" s="592"/>
      <c r="H16" s="592"/>
      <c r="I16" s="532"/>
      <c r="J16" s="530"/>
      <c r="K16" s="530"/>
      <c r="L16" s="1232"/>
      <c r="M16" s="1232"/>
      <c r="N16" s="535"/>
      <c r="O16" s="1232"/>
      <c r="P16" s="1289"/>
      <c r="Q16" s="1289" t="s">
        <v>678</v>
      </c>
      <c r="R16" s="1289"/>
      <c r="S16" s="1278" t="s">
        <v>653</v>
      </c>
      <c r="T16" s="1278"/>
      <c r="U16" s="1278"/>
      <c r="V16" s="1232"/>
      <c r="W16" s="1268"/>
      <c r="X16" s="1161"/>
      <c r="Y16" s="1009"/>
      <c r="Z16" s="586"/>
      <c r="AA16" s="586"/>
      <c r="AB16" s="586"/>
      <c r="AC16" s="586"/>
    </row>
    <row r="17" spans="1:29" ht="14.25" customHeight="1">
      <c r="J17" s="482"/>
      <c r="K17" s="482"/>
      <c r="L17" s="1232"/>
      <c r="M17" s="1232"/>
      <c r="N17" s="535"/>
      <c r="O17" s="1232"/>
      <c r="P17" s="1289"/>
      <c r="Q17" s="535" t="s">
        <v>676</v>
      </c>
      <c r="R17" s="535" t="s">
        <v>677</v>
      </c>
      <c r="S17" s="537" t="s">
        <v>274</v>
      </c>
      <c r="T17" s="1280" t="s">
        <v>273</v>
      </c>
      <c r="U17" s="1280"/>
      <c r="V17" s="1232"/>
      <c r="W17" s="1268"/>
      <c r="X17" s="1161"/>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90">
        <f t="shared" ca="1" si="0"/>
        <v>8</v>
      </c>
      <c r="U18" s="1290"/>
      <c r="V18" s="488">
        <f ca="1">OFFSET(V18,0,-2)+1</f>
        <v>9</v>
      </c>
      <c r="W18" s="524"/>
      <c r="X18" s="488">
        <f ca="1">OFFSET(X18,0,-2)+1</f>
        <v>10</v>
      </c>
    </row>
    <row r="19" spans="1:29" ht="22.5">
      <c r="A19" s="1251">
        <v>1</v>
      </c>
      <c r="B19" s="981"/>
      <c r="C19" s="981"/>
      <c r="D19" s="981"/>
      <c r="E19" s="981"/>
      <c r="F19" s="981"/>
      <c r="G19" s="982"/>
      <c r="H19" s="982"/>
      <c r="I19" s="984"/>
      <c r="J19" s="976"/>
      <c r="K19" s="976"/>
      <c r="L19" s="594" t="e">
        <f ca="1">mergeValue(A19)</f>
        <v>#NAME?</v>
      </c>
      <c r="M19" s="642" t="s">
        <v>20</v>
      </c>
      <c r="N19" s="581"/>
      <c r="O19" s="1267"/>
      <c r="P19" s="1267"/>
      <c r="Q19" s="1267"/>
      <c r="R19" s="1267"/>
      <c r="S19" s="1267"/>
      <c r="T19" s="1267"/>
      <c r="U19" s="1267"/>
      <c r="V19" s="1267"/>
      <c r="W19" s="1267"/>
      <c r="X19" s="582" t="s">
        <v>476</v>
      </c>
    </row>
    <row r="20" spans="1:29" ht="22.5">
      <c r="A20" s="1251"/>
      <c r="B20" s="1251">
        <v>1</v>
      </c>
      <c r="C20" s="981"/>
      <c r="D20" s="981"/>
      <c r="E20" s="981"/>
      <c r="F20" s="981"/>
      <c r="G20" s="986"/>
      <c r="H20" s="983"/>
      <c r="I20" s="988"/>
      <c r="J20" s="973"/>
      <c r="K20" s="972"/>
      <c r="L20" s="594" t="e">
        <f ca="1">mergeValue(A20) &amp;"."&amp; mergeValue(B20)</f>
        <v>#NAME?</v>
      </c>
      <c r="M20" s="547" t="s">
        <v>16</v>
      </c>
      <c r="N20" s="581"/>
      <c r="O20" s="1267"/>
      <c r="P20" s="1267"/>
      <c r="Q20" s="1267"/>
      <c r="R20" s="1267"/>
      <c r="S20" s="1267"/>
      <c r="T20" s="1267"/>
      <c r="U20" s="1267"/>
      <c r="V20" s="1267"/>
      <c r="W20" s="1267"/>
      <c r="X20" s="582" t="s">
        <v>477</v>
      </c>
    </row>
    <row r="21" spans="1:29" ht="22.5">
      <c r="A21" s="1251"/>
      <c r="B21" s="1251"/>
      <c r="C21" s="1251">
        <v>1</v>
      </c>
      <c r="D21" s="981"/>
      <c r="E21" s="981"/>
      <c r="F21" s="981"/>
      <c r="G21" s="986"/>
      <c r="H21" s="983"/>
      <c r="I21" s="989"/>
      <c r="J21" s="973"/>
      <c r="K21" s="972"/>
      <c r="L21" s="594" t="e">
        <f ca="1">mergeValue(A21) &amp;"."&amp; mergeValue(B21)&amp;"."&amp; mergeValue(C21)</f>
        <v>#NAME?</v>
      </c>
      <c r="M21" s="548" t="s">
        <v>7</v>
      </c>
      <c r="N21" s="581"/>
      <c r="O21" s="1267"/>
      <c r="P21" s="1267"/>
      <c r="Q21" s="1267"/>
      <c r="R21" s="1267"/>
      <c r="S21" s="1267"/>
      <c r="T21" s="1267"/>
      <c r="U21" s="1267"/>
      <c r="V21" s="1267"/>
      <c r="W21" s="1267"/>
      <c r="X21" s="582" t="s">
        <v>632</v>
      </c>
    </row>
    <row r="22" spans="1:29">
      <c r="A22" s="1251"/>
      <c r="B22" s="1251"/>
      <c r="C22" s="1251"/>
      <c r="D22" s="1251">
        <v>1</v>
      </c>
      <c r="E22" s="981"/>
      <c r="F22" s="981"/>
      <c r="G22" s="986"/>
      <c r="H22" s="983"/>
      <c r="I22" s="989"/>
      <c r="J22" s="987"/>
      <c r="K22" s="972"/>
      <c r="L22" s="594" t="e">
        <f ca="1">mergeValue(A22) &amp;"."&amp; mergeValue(B22)&amp;"."&amp; mergeValue(C22)&amp;"."&amp; mergeValue(D22)</f>
        <v>#NAME?</v>
      </c>
      <c r="M22" s="549" t="s">
        <v>22</v>
      </c>
      <c r="N22" s="581"/>
      <c r="O22" s="1267"/>
      <c r="P22" s="1267"/>
      <c r="Q22" s="1267"/>
      <c r="R22" s="1267"/>
      <c r="S22" s="1267"/>
      <c r="T22" s="1267"/>
      <c r="U22" s="1267"/>
      <c r="V22" s="1267"/>
      <c r="W22" s="1267"/>
      <c r="X22" s="1021" t="s">
        <v>686</v>
      </c>
    </row>
    <row r="23" spans="1:29" ht="42.95" customHeight="1">
      <c r="A23" s="1251"/>
      <c r="B23" s="1251"/>
      <c r="C23" s="1251"/>
      <c r="D23" s="1251"/>
      <c r="E23" s="981">
        <v>1</v>
      </c>
      <c r="F23" s="981"/>
      <c r="G23" s="986"/>
      <c r="H23" s="983"/>
      <c r="I23" s="989"/>
      <c r="J23" s="987"/>
      <c r="K23" s="977"/>
      <c r="L23" s="594" t="e">
        <f ca="1">mergeValue(A23) &amp;"."&amp; mergeValue(B23)&amp;"."&amp; mergeValue(C23)&amp;"."&amp; mergeValue(D23)&amp;"."&amp; mergeValue(E23)</f>
        <v>#NAME?</v>
      </c>
      <c r="M23" s="1073"/>
      <c r="N23" s="543"/>
      <c r="O23" s="1075"/>
      <c r="P23" s="1076"/>
      <c r="Q23" s="672"/>
      <c r="R23" s="672"/>
      <c r="S23" s="1100"/>
      <c r="T23" s="651" t="s">
        <v>85</v>
      </c>
      <c r="U23" s="1098"/>
      <c r="V23" s="775" t="s">
        <v>85</v>
      </c>
      <c r="W23" s="840"/>
      <c r="X23" s="1222" t="s">
        <v>687</v>
      </c>
      <c r="Y23" s="1009" t="e">
        <f ca="1">strCheckDateTwo(N23:W23)</f>
        <v>#NAME?</v>
      </c>
    </row>
    <row r="24" spans="1:29" hidden="1">
      <c r="A24" s="1251"/>
      <c r="B24" s="1251"/>
      <c r="C24" s="1251"/>
      <c r="D24" s="1251"/>
      <c r="E24" s="981"/>
      <c r="F24" s="981"/>
      <c r="G24" s="986"/>
      <c r="H24" s="983"/>
      <c r="I24" s="989"/>
      <c r="J24" s="987"/>
      <c r="K24" s="977"/>
      <c r="L24" s="632"/>
      <c r="M24" s="562"/>
      <c r="N24" s="647"/>
      <c r="O24" s="647"/>
      <c r="P24" s="647"/>
      <c r="Q24" s="647"/>
      <c r="R24" s="585" t="str">
        <f>S23 &amp; "-" &amp; U23</f>
        <v>-</v>
      </c>
      <c r="S24" s="513"/>
      <c r="T24" s="587"/>
      <c r="U24" s="513"/>
      <c r="V24" s="647"/>
      <c r="W24" s="839"/>
      <c r="X24" s="1223"/>
    </row>
    <row r="25" spans="1:29" ht="15" customHeight="1">
      <c r="A25" s="1251"/>
      <c r="B25" s="1251"/>
      <c r="C25" s="1251"/>
      <c r="D25" s="1251"/>
      <c r="E25" s="981"/>
      <c r="F25" s="981"/>
      <c r="G25" s="986"/>
      <c r="H25" s="983"/>
      <c r="I25" s="989"/>
      <c r="J25" s="987"/>
      <c r="K25" s="977"/>
      <c r="L25" s="539"/>
      <c r="M25" s="552" t="s">
        <v>5</v>
      </c>
      <c r="N25" s="550"/>
      <c r="O25" s="546"/>
      <c r="P25" s="546"/>
      <c r="Q25" s="546"/>
      <c r="R25" s="546"/>
      <c r="S25" s="574"/>
      <c r="T25" s="565"/>
      <c r="U25" s="564"/>
      <c r="V25" s="550"/>
      <c r="W25" s="550"/>
      <c r="X25" s="1224"/>
    </row>
    <row r="26" spans="1:29" s="476" customFormat="1" ht="15" customHeight="1">
      <c r="A26" s="1251"/>
      <c r="B26" s="1251"/>
      <c r="C26" s="1251"/>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51"/>
      <c r="B27" s="1251"/>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51"/>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15" t="s">
        <v>688</v>
      </c>
      <c r="N31" s="1215"/>
      <c r="O31" s="1215"/>
      <c r="P31" s="1215"/>
      <c r="Q31" s="1215"/>
      <c r="R31" s="1215"/>
      <c r="S31" s="1215"/>
      <c r="T31" s="1215"/>
      <c r="U31" s="1215"/>
      <c r="V31" s="1215"/>
      <c r="W31" s="1215"/>
      <c r="X31" s="1215"/>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51"/>
  <sheetViews>
    <sheetView showGridLines="0" topLeftCell="E1" zoomScaleNormal="100" workbookViewId="0">
      <selection activeCell="G64" sqref="G64"/>
    </sheetView>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16" t="s">
        <v>491</v>
      </c>
      <c r="G2" s="1217"/>
      <c r="H2" s="1218"/>
      <c r="I2" s="435"/>
    </row>
    <row r="3" spans="1:20" ht="3" customHeight="1"/>
    <row r="4" spans="1:20" s="190" customFormat="1" ht="11.25">
      <c r="A4" s="213"/>
      <c r="B4" s="213"/>
      <c r="C4" s="213"/>
      <c r="D4" s="213"/>
      <c r="F4" s="1161" t="s">
        <v>454</v>
      </c>
      <c r="G4" s="1161"/>
      <c r="H4" s="1161"/>
      <c r="I4" s="1219"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9"/>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03.12.2019</v>
      </c>
      <c r="I7" s="196" t="s">
        <v>493</v>
      </c>
      <c r="J7" s="333"/>
      <c r="K7" s="213"/>
      <c r="L7" s="213"/>
      <c r="M7" s="213"/>
      <c r="N7" s="213"/>
      <c r="O7" s="213"/>
      <c r="P7" s="213"/>
      <c r="Q7" s="213"/>
      <c r="R7" s="213"/>
      <c r="S7" s="213"/>
      <c r="T7" s="213"/>
    </row>
    <row r="8" spans="1:20" s="190" customFormat="1" ht="45">
      <c r="A8" s="1220">
        <v>1</v>
      </c>
      <c r="B8" s="213"/>
      <c r="C8" s="213"/>
      <c r="D8" s="213"/>
      <c r="F8" s="334" t="e">
        <f ca="1">"2." &amp;mergeValue(A8)</f>
        <v>#NAME?</v>
      </c>
      <c r="G8" s="416" t="s">
        <v>494</v>
      </c>
      <c r="H8" s="316" t="str">
        <f>IF('Перечень тарифов'!R21="","наименование отсутствует","" &amp; 'Перечень тарифов'!R21 &amp; "")</f>
        <v>наименование отсутствует</v>
      </c>
      <c r="I8" s="196" t="s">
        <v>589</v>
      </c>
      <c r="J8" s="333"/>
      <c r="K8" s="213"/>
      <c r="L8" s="213"/>
      <c r="M8" s="213"/>
      <c r="N8" s="213"/>
      <c r="O8" s="213"/>
      <c r="P8" s="213"/>
      <c r="Q8" s="213"/>
      <c r="R8" s="213"/>
      <c r="S8" s="213"/>
      <c r="T8" s="213"/>
    </row>
    <row r="9" spans="1:20" s="190" customFormat="1" ht="22.5">
      <c r="A9" s="1220"/>
      <c r="B9" s="213"/>
      <c r="C9" s="213"/>
      <c r="D9" s="213"/>
      <c r="F9" s="334" t="e">
        <f ca="1">"3." &amp;mergeValue(A9)</f>
        <v>#NAME?</v>
      </c>
      <c r="G9" s="416" t="s">
        <v>495</v>
      </c>
      <c r="H9" s="316" t="str">
        <f>IF('Перечень тарифов'!F21="","наименование отсутствует","" &amp; 'Перечень тарифов'!F21 &amp; "")</f>
        <v>Производство тепловой энергии. Некомбинированная выработка</v>
      </c>
      <c r="I9" s="196" t="s">
        <v>587</v>
      </c>
      <c r="J9" s="333"/>
      <c r="K9" s="213"/>
      <c r="L9" s="213"/>
      <c r="M9" s="213"/>
      <c r="N9" s="213"/>
      <c r="O9" s="213"/>
      <c r="P9" s="213"/>
      <c r="Q9" s="213"/>
      <c r="R9" s="213"/>
      <c r="S9" s="213"/>
      <c r="T9" s="213"/>
    </row>
    <row r="10" spans="1:20" s="190" customFormat="1" ht="22.5">
      <c r="A10" s="1220"/>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20"/>
      <c r="B11" s="1220">
        <v>1</v>
      </c>
      <c r="C11" s="440"/>
      <c r="D11" s="440"/>
      <c r="F11" s="334" t="e">
        <f ca="1">"4."&amp;mergeValue(A11) &amp;"."&amp;mergeValue(B11)</f>
        <v>#NAME?</v>
      </c>
      <c r="G11" s="323" t="s">
        <v>591</v>
      </c>
      <c r="H11" s="316" t="str">
        <f>IF(region_name="","",region_name)</f>
        <v>Ростовская область</v>
      </c>
      <c r="I11" s="196" t="s">
        <v>499</v>
      </c>
      <c r="J11" s="333"/>
      <c r="K11" s="213"/>
      <c r="L11" s="213"/>
      <c r="M11" s="213"/>
      <c r="N11" s="213"/>
      <c r="O11" s="213"/>
      <c r="P11" s="213"/>
      <c r="Q11" s="213"/>
      <c r="R11" s="213"/>
      <c r="S11" s="213"/>
      <c r="T11" s="213"/>
    </row>
    <row r="12" spans="1:20" s="190" customFormat="1" ht="22.5">
      <c r="A12" s="1220"/>
      <c r="B12" s="1220"/>
      <c r="C12" s="1220">
        <v>1</v>
      </c>
      <c r="D12" s="440"/>
      <c r="F12" s="334" t="e">
        <f ca="1">"4."&amp;mergeValue(A12) &amp;"."&amp;mergeValue(B12)&amp;"."&amp;mergeValue(C12)</f>
        <v>#NAME?</v>
      </c>
      <c r="G12" s="340" t="s">
        <v>497</v>
      </c>
      <c r="H12" s="316" t="str">
        <f>IF(Территории!H13="","","" &amp; Территории!H13 &amp; "")</f>
        <v>Красносулинский район</v>
      </c>
      <c r="I12" s="196" t="s">
        <v>500</v>
      </c>
      <c r="J12" s="333"/>
      <c r="K12" s="213"/>
      <c r="L12" s="213"/>
      <c r="M12" s="213"/>
      <c r="N12" s="213"/>
      <c r="O12" s="213"/>
      <c r="P12" s="213"/>
      <c r="Q12" s="213"/>
      <c r="R12" s="213"/>
      <c r="S12" s="213"/>
      <c r="T12" s="213"/>
    </row>
    <row r="13" spans="1:20" s="190" customFormat="1" ht="56.25">
      <c r="A13" s="1220"/>
      <c r="B13" s="1220"/>
      <c r="C13" s="1220"/>
      <c r="D13" s="440">
        <v>1</v>
      </c>
      <c r="F13" s="334" t="e">
        <f ca="1">"4."&amp;mergeValue(A13) &amp;"."&amp;mergeValue(B13)&amp;"."&amp;mergeValue(C13)&amp;"."&amp;mergeValue(D13)</f>
        <v>#NAME?</v>
      </c>
      <c r="G13" s="419" t="s">
        <v>498</v>
      </c>
      <c r="H13" s="316" t="str">
        <f>IF(Территории!R14="","","" &amp; Территории!R14 &amp; "")</f>
        <v>Красносулинский район (60626000)</v>
      </c>
      <c r="I13" s="1117" t="s">
        <v>590</v>
      </c>
      <c r="J13" s="333"/>
      <c r="K13" s="213"/>
      <c r="L13" s="213"/>
      <c r="M13" s="213"/>
      <c r="N13" s="213"/>
      <c r="O13" s="213"/>
      <c r="P13" s="213"/>
      <c r="Q13" s="213"/>
      <c r="R13" s="213"/>
      <c r="S13" s="213"/>
      <c r="T13" s="213"/>
    </row>
    <row r="14" spans="1:20" s="1008" customFormat="1" ht="22.5">
      <c r="A14" s="1220"/>
      <c r="B14" s="1014">
        <v>2</v>
      </c>
      <c r="C14" s="1014"/>
      <c r="D14" s="1014"/>
      <c r="F14" s="1030" t="e">
        <f ca="1">"4."&amp;mergeValue(A14)</f>
        <v>#NAME?</v>
      </c>
      <c r="G14" s="816" t="s">
        <v>496</v>
      </c>
      <c r="H14" s="1126" t="s">
        <v>458</v>
      </c>
      <c r="I14" s="817"/>
      <c r="J14" s="616"/>
      <c r="K14" s="1014"/>
      <c r="L14" s="1014"/>
      <c r="M14" s="1014"/>
      <c r="N14" s="1014"/>
      <c r="O14" s="1014"/>
      <c r="P14" s="1014"/>
      <c r="Q14" s="1014"/>
      <c r="R14" s="1014"/>
      <c r="S14" s="1014"/>
      <c r="T14" s="1014"/>
    </row>
    <row r="15" spans="1:20" s="1008" customFormat="1" ht="18.75">
      <c r="A15" s="1220"/>
      <c r="B15" s="1220">
        <v>2</v>
      </c>
      <c r="C15" s="1116"/>
      <c r="D15" s="1116"/>
      <c r="F15" s="1030" t="e">
        <f ca="1">"4."&amp;mergeValue(A15) &amp;"."&amp;mergeValue(B15)</f>
        <v>#NAME?</v>
      </c>
      <c r="G15" s="831" t="s">
        <v>591</v>
      </c>
      <c r="H15" s="1120" t="str">
        <f>IF(region_name="","",region_name)</f>
        <v>Ростовская область</v>
      </c>
      <c r="I15" s="817" t="s">
        <v>499</v>
      </c>
      <c r="J15" s="616"/>
      <c r="K15" s="1014"/>
      <c r="L15" s="1014"/>
      <c r="M15" s="1014"/>
      <c r="N15" s="1014"/>
      <c r="O15" s="1014"/>
      <c r="P15" s="1014"/>
      <c r="Q15" s="1014"/>
      <c r="R15" s="1014"/>
      <c r="S15" s="1014"/>
      <c r="T15" s="1014"/>
    </row>
    <row r="16" spans="1:20" s="1008" customFormat="1" ht="22.5">
      <c r="A16" s="1220"/>
      <c r="B16" s="1220"/>
      <c r="C16" s="1220">
        <v>1</v>
      </c>
      <c r="D16" s="1116"/>
      <c r="F16" s="1030" t="e">
        <f ca="1">"4."&amp;mergeValue(A16) &amp;"."&amp;mergeValue(B16)&amp;"."&amp;mergeValue(C16)</f>
        <v>#NAME?</v>
      </c>
      <c r="G16" s="818" t="s">
        <v>497</v>
      </c>
      <c r="H16" s="1120" t="str">
        <f>IF(Территории!H16="","","" &amp; Территории!H16 &amp; "")</f>
        <v>Красносулинский район</v>
      </c>
      <c r="I16" s="817" t="s">
        <v>500</v>
      </c>
      <c r="J16" s="616"/>
      <c r="K16" s="1014"/>
      <c r="L16" s="1014"/>
      <c r="M16" s="1014"/>
      <c r="N16" s="1014"/>
      <c r="O16" s="1014"/>
      <c r="P16" s="1014"/>
      <c r="Q16" s="1014"/>
      <c r="R16" s="1014"/>
      <c r="S16" s="1014"/>
      <c r="T16" s="1014"/>
    </row>
    <row r="17" spans="1:20" s="1008" customFormat="1" ht="56.25">
      <c r="A17" s="1220"/>
      <c r="B17" s="1220"/>
      <c r="C17" s="1220"/>
      <c r="D17" s="1116">
        <v>1</v>
      </c>
      <c r="F17" s="1030" t="e">
        <f ca="1">"4."&amp;mergeValue(A17) &amp;"."&amp;mergeValue(B17)&amp;"."&amp;mergeValue(C17)&amp;"."&amp;mergeValue(D17)</f>
        <v>#NAME?</v>
      </c>
      <c r="G17" s="819" t="s">
        <v>498</v>
      </c>
      <c r="H17" s="1120" t="str">
        <f>IF(Территории!R17="","","" &amp; Территории!R17 &amp; "")</f>
        <v>Красносулинское городское поселение (60626101)</v>
      </c>
      <c r="I17" s="1117" t="s">
        <v>590</v>
      </c>
      <c r="J17" s="616"/>
      <c r="K17" s="1014"/>
      <c r="L17" s="1014"/>
      <c r="M17" s="1014"/>
      <c r="N17" s="1014"/>
      <c r="O17" s="1014"/>
      <c r="P17" s="1014"/>
      <c r="Q17" s="1014"/>
      <c r="R17" s="1014"/>
      <c r="S17" s="1014"/>
      <c r="T17" s="1014"/>
    </row>
    <row r="18" spans="1:20" s="1008" customFormat="1" ht="22.5">
      <c r="A18" s="1220"/>
      <c r="B18" s="1014">
        <v>3</v>
      </c>
      <c r="C18" s="1014"/>
      <c r="D18" s="1014"/>
      <c r="F18" s="1030" t="e">
        <f ca="1">"4."&amp;mergeValue(A18)</f>
        <v>#NAME?</v>
      </c>
      <c r="G18" s="816" t="s">
        <v>496</v>
      </c>
      <c r="H18" s="1126" t="s">
        <v>458</v>
      </c>
      <c r="I18" s="817"/>
      <c r="J18" s="616"/>
      <c r="K18" s="1014"/>
      <c r="L18" s="1014"/>
      <c r="M18" s="1014"/>
      <c r="N18" s="1014"/>
      <c r="O18" s="1014"/>
      <c r="P18" s="1014"/>
      <c r="Q18" s="1014"/>
      <c r="R18" s="1014"/>
      <c r="S18" s="1014"/>
      <c r="T18" s="1014"/>
    </row>
    <row r="19" spans="1:20" s="1008" customFormat="1" ht="18.75">
      <c r="A19" s="1220"/>
      <c r="B19" s="1220">
        <v>2</v>
      </c>
      <c r="C19" s="1116"/>
      <c r="D19" s="1116"/>
      <c r="F19" s="1030" t="e">
        <f ca="1">"4."&amp;mergeValue(A19) &amp;"."&amp;mergeValue(B19)</f>
        <v>#NAME?</v>
      </c>
      <c r="G19" s="831" t="s">
        <v>591</v>
      </c>
      <c r="H19" s="1120" t="str">
        <f>IF(region_name="","",region_name)</f>
        <v>Ростовская область</v>
      </c>
      <c r="I19" s="817" t="s">
        <v>499</v>
      </c>
      <c r="J19" s="616"/>
      <c r="K19" s="1014"/>
      <c r="L19" s="1014"/>
      <c r="M19" s="1014"/>
      <c r="N19" s="1014"/>
      <c r="O19" s="1014"/>
      <c r="P19" s="1014"/>
      <c r="Q19" s="1014"/>
      <c r="R19" s="1014"/>
      <c r="S19" s="1014"/>
      <c r="T19" s="1014"/>
    </row>
    <row r="20" spans="1:20" s="1008" customFormat="1" ht="22.5">
      <c r="A20" s="1220"/>
      <c r="B20" s="1220"/>
      <c r="C20" s="1220">
        <v>1</v>
      </c>
      <c r="D20" s="1116"/>
      <c r="F20" s="1030" t="e">
        <f ca="1">"4."&amp;mergeValue(A20) &amp;"."&amp;mergeValue(B20)&amp;"."&amp;mergeValue(C20)</f>
        <v>#NAME?</v>
      </c>
      <c r="G20" s="818" t="s">
        <v>497</v>
      </c>
      <c r="H20" s="1120" t="str">
        <f>IF(Территории!H19="","","" &amp; Территории!H19 &amp; "")</f>
        <v>Красносулинский район</v>
      </c>
      <c r="I20" s="817" t="s">
        <v>500</v>
      </c>
      <c r="J20" s="616"/>
      <c r="K20" s="1014"/>
      <c r="L20" s="1014"/>
      <c r="M20" s="1014"/>
      <c r="N20" s="1014"/>
      <c r="O20" s="1014"/>
      <c r="P20" s="1014"/>
      <c r="Q20" s="1014"/>
      <c r="R20" s="1014"/>
      <c r="S20" s="1014"/>
      <c r="T20" s="1014"/>
    </row>
    <row r="21" spans="1:20" s="1008" customFormat="1" ht="56.25">
      <c r="A21" s="1220"/>
      <c r="B21" s="1220"/>
      <c r="C21" s="1220"/>
      <c r="D21" s="1116">
        <v>1</v>
      </c>
      <c r="F21" s="1030" t="e">
        <f ca="1">"4."&amp;mergeValue(A21) &amp;"."&amp;mergeValue(B21)&amp;"."&amp;mergeValue(C21)&amp;"."&amp;mergeValue(D21)</f>
        <v>#NAME?</v>
      </c>
      <c r="G21" s="819" t="s">
        <v>498</v>
      </c>
      <c r="H21" s="1120" t="str">
        <f>IF(Территории!R20="","","" &amp; Территории!R20 &amp; "")</f>
        <v>Красносулинское городское поселение (60626101)</v>
      </c>
      <c r="I21" s="1117" t="s">
        <v>590</v>
      </c>
      <c r="J21" s="616"/>
      <c r="K21" s="1014"/>
      <c r="L21" s="1014"/>
      <c r="M21" s="1014"/>
      <c r="N21" s="1014"/>
      <c r="O21" s="1014"/>
      <c r="P21" s="1014"/>
      <c r="Q21" s="1014"/>
      <c r="R21" s="1014"/>
      <c r="S21" s="1014"/>
      <c r="T21" s="1014"/>
    </row>
    <row r="22" spans="1:20" s="1008" customFormat="1" ht="45">
      <c r="A22" s="1220">
        <v>2</v>
      </c>
      <c r="B22" s="1014"/>
      <c r="C22" s="1014"/>
      <c r="D22" s="1014"/>
      <c r="F22" s="1030" t="e">
        <f ca="1">"2." &amp;mergeValue(A22)</f>
        <v>#NAME?</v>
      </c>
      <c r="G22" s="816" t="s">
        <v>494</v>
      </c>
      <c r="H22" s="1120" t="str">
        <f>IF('Перечень тарифов'!R25="","наименование отсутствует","" &amp; 'Перечень тарифов'!R25 &amp; "")</f>
        <v>наименование отсутствует</v>
      </c>
      <c r="I22" s="817" t="s">
        <v>589</v>
      </c>
      <c r="J22" s="616"/>
      <c r="K22" s="1014"/>
      <c r="L22" s="1014"/>
      <c r="M22" s="1014"/>
      <c r="N22" s="1014"/>
      <c r="O22" s="1014"/>
      <c r="P22" s="1014"/>
      <c r="Q22" s="1014"/>
      <c r="R22" s="1014"/>
      <c r="S22" s="1014"/>
      <c r="T22" s="1014"/>
    </row>
    <row r="23" spans="1:20" s="1008" customFormat="1" ht="22.5">
      <c r="A23" s="1220"/>
      <c r="B23" s="1014"/>
      <c r="C23" s="1014"/>
      <c r="D23" s="1014"/>
      <c r="F23" s="1030" t="e">
        <f ca="1">"3." &amp;mergeValue(A23)</f>
        <v>#NAME?</v>
      </c>
      <c r="G23" s="816" t="s">
        <v>495</v>
      </c>
      <c r="H23" s="1120" t="str">
        <f>IF('Перечень тарифов'!F21="","наименование отсутствует","" &amp; 'Перечень тарифов'!F21 &amp; "")</f>
        <v>Производство тепловой энергии. Некомбинированная выработка</v>
      </c>
      <c r="I23" s="817" t="s">
        <v>587</v>
      </c>
      <c r="J23" s="616"/>
      <c r="K23" s="1014"/>
      <c r="L23" s="1014"/>
      <c r="M23" s="1014"/>
      <c r="N23" s="1014"/>
      <c r="O23" s="1014"/>
      <c r="P23" s="1014"/>
      <c r="Q23" s="1014"/>
      <c r="R23" s="1014"/>
      <c r="S23" s="1014"/>
      <c r="T23" s="1014"/>
    </row>
    <row r="24" spans="1:20" s="1008" customFormat="1" ht="22.5">
      <c r="A24" s="1220"/>
      <c r="B24" s="1014"/>
      <c r="C24" s="1014"/>
      <c r="D24" s="1014"/>
      <c r="F24" s="1030" t="e">
        <f ca="1">"4."&amp;mergeValue(A24)</f>
        <v>#NAME?</v>
      </c>
      <c r="G24" s="816" t="s">
        <v>496</v>
      </c>
      <c r="H24" s="1126" t="s">
        <v>458</v>
      </c>
      <c r="I24" s="817"/>
      <c r="J24" s="616"/>
      <c r="K24" s="1014"/>
      <c r="L24" s="1014"/>
      <c r="M24" s="1014"/>
      <c r="N24" s="1014"/>
      <c r="O24" s="1014"/>
      <c r="P24" s="1014"/>
      <c r="Q24" s="1014"/>
      <c r="R24" s="1014"/>
      <c r="S24" s="1014"/>
      <c r="T24" s="1014"/>
    </row>
    <row r="25" spans="1:20" s="1008" customFormat="1" ht="18.75">
      <c r="A25" s="1220"/>
      <c r="B25" s="1220">
        <v>1</v>
      </c>
      <c r="C25" s="1116"/>
      <c r="D25" s="1116"/>
      <c r="F25" s="1030" t="e">
        <f ca="1">"4."&amp;mergeValue(A25) &amp;"."&amp;mergeValue(B25)</f>
        <v>#NAME?</v>
      </c>
      <c r="G25" s="831" t="s">
        <v>591</v>
      </c>
      <c r="H25" s="1120" t="str">
        <f>IF(region_name="","",region_name)</f>
        <v>Ростовская область</v>
      </c>
      <c r="I25" s="817" t="s">
        <v>499</v>
      </c>
      <c r="J25" s="616"/>
      <c r="K25" s="1014"/>
      <c r="L25" s="1014"/>
      <c r="M25" s="1014"/>
      <c r="N25" s="1014"/>
      <c r="O25" s="1014"/>
      <c r="P25" s="1014"/>
      <c r="Q25" s="1014"/>
      <c r="R25" s="1014"/>
      <c r="S25" s="1014"/>
      <c r="T25" s="1014"/>
    </row>
    <row r="26" spans="1:20" s="1008" customFormat="1" ht="22.5">
      <c r="A26" s="1220"/>
      <c r="B26" s="1220"/>
      <c r="C26" s="1220">
        <v>1</v>
      </c>
      <c r="D26" s="1116"/>
      <c r="F26" s="1030" t="e">
        <f ca="1">"4."&amp;mergeValue(A26) &amp;"."&amp;mergeValue(B26)&amp;"."&amp;mergeValue(C26)</f>
        <v>#NAME?</v>
      </c>
      <c r="G26" s="818" t="s">
        <v>497</v>
      </c>
      <c r="H26" s="1120" t="str">
        <f>IF(Территории!H13="","","" &amp; Территории!H13 &amp; "")</f>
        <v>Красносулинский район</v>
      </c>
      <c r="I26" s="817" t="s">
        <v>500</v>
      </c>
      <c r="J26" s="616"/>
      <c r="K26" s="1014"/>
      <c r="L26" s="1014"/>
      <c r="M26" s="1014"/>
      <c r="N26" s="1014"/>
      <c r="O26" s="1014"/>
      <c r="P26" s="1014"/>
      <c r="Q26" s="1014"/>
      <c r="R26" s="1014"/>
      <c r="S26" s="1014"/>
      <c r="T26" s="1014"/>
    </row>
    <row r="27" spans="1:20" s="1008" customFormat="1" ht="56.25">
      <c r="A27" s="1220"/>
      <c r="B27" s="1220"/>
      <c r="C27" s="1220"/>
      <c r="D27" s="1116">
        <v>1</v>
      </c>
      <c r="F27" s="1030" t="e">
        <f ca="1">"4."&amp;mergeValue(A27) &amp;"."&amp;mergeValue(B27)&amp;"."&amp;mergeValue(C27)&amp;"."&amp;mergeValue(D27)</f>
        <v>#NAME?</v>
      </c>
      <c r="G27" s="819" t="s">
        <v>498</v>
      </c>
      <c r="H27" s="1120" t="str">
        <f>IF(Территории!R14="","","" &amp; Территории!R14 &amp; "")</f>
        <v>Красносулинский район (60626000)</v>
      </c>
      <c r="I27" s="1117" t="s">
        <v>590</v>
      </c>
      <c r="J27" s="616"/>
      <c r="K27" s="1014"/>
      <c r="L27" s="1014"/>
      <c r="M27" s="1014"/>
      <c r="N27" s="1014"/>
      <c r="O27" s="1014"/>
      <c r="P27" s="1014"/>
      <c r="Q27" s="1014"/>
      <c r="R27" s="1014"/>
      <c r="S27" s="1014"/>
      <c r="T27" s="1014"/>
    </row>
    <row r="28" spans="1:20" s="1008" customFormat="1" ht="22.5">
      <c r="A28" s="1220"/>
      <c r="B28" s="1014">
        <v>2</v>
      </c>
      <c r="C28" s="1014"/>
      <c r="D28" s="1014"/>
      <c r="F28" s="1030" t="e">
        <f ca="1">"4."&amp;mergeValue(A28)</f>
        <v>#NAME?</v>
      </c>
      <c r="G28" s="816" t="s">
        <v>496</v>
      </c>
      <c r="H28" s="1126" t="s">
        <v>458</v>
      </c>
      <c r="I28" s="817"/>
      <c r="J28" s="616"/>
      <c r="K28" s="1014"/>
      <c r="L28" s="1014"/>
      <c r="M28" s="1014"/>
      <c r="N28" s="1014"/>
      <c r="O28" s="1014"/>
      <c r="P28" s="1014"/>
      <c r="Q28" s="1014"/>
      <c r="R28" s="1014"/>
      <c r="S28" s="1014"/>
      <c r="T28" s="1014"/>
    </row>
    <row r="29" spans="1:20" s="1008" customFormat="1" ht="18.75">
      <c r="A29" s="1220"/>
      <c r="B29" s="1220">
        <v>2</v>
      </c>
      <c r="C29" s="1116"/>
      <c r="D29" s="1116"/>
      <c r="F29" s="1030" t="e">
        <f ca="1">"4."&amp;mergeValue(A29) &amp;"."&amp;mergeValue(B29)</f>
        <v>#NAME?</v>
      </c>
      <c r="G29" s="831" t="s">
        <v>591</v>
      </c>
      <c r="H29" s="1120" t="str">
        <f>IF(region_name="","",region_name)</f>
        <v>Ростовская область</v>
      </c>
      <c r="I29" s="817" t="s">
        <v>499</v>
      </c>
      <c r="J29" s="616"/>
      <c r="K29" s="1014"/>
      <c r="L29" s="1014"/>
      <c r="M29" s="1014"/>
      <c r="N29" s="1014"/>
      <c r="O29" s="1014"/>
      <c r="P29" s="1014"/>
      <c r="Q29" s="1014"/>
      <c r="R29" s="1014"/>
      <c r="S29" s="1014"/>
      <c r="T29" s="1014"/>
    </row>
    <row r="30" spans="1:20" s="1008" customFormat="1" ht="22.5">
      <c r="A30" s="1220"/>
      <c r="B30" s="1220"/>
      <c r="C30" s="1220">
        <v>1</v>
      </c>
      <c r="D30" s="1116"/>
      <c r="F30" s="1030" t="e">
        <f ca="1">"4."&amp;mergeValue(A30) &amp;"."&amp;mergeValue(B30)&amp;"."&amp;mergeValue(C30)</f>
        <v>#NAME?</v>
      </c>
      <c r="G30" s="818" t="s">
        <v>497</v>
      </c>
      <c r="H30" s="1120" t="str">
        <f>IF(Территории!H16="","","" &amp; Территории!H16 &amp; "")</f>
        <v>Красносулинский район</v>
      </c>
      <c r="I30" s="817" t="s">
        <v>500</v>
      </c>
      <c r="J30" s="616"/>
      <c r="K30" s="1014"/>
      <c r="L30" s="1014"/>
      <c r="M30" s="1014"/>
      <c r="N30" s="1014"/>
      <c r="O30" s="1014"/>
      <c r="P30" s="1014"/>
      <c r="Q30" s="1014"/>
      <c r="R30" s="1014"/>
      <c r="S30" s="1014"/>
      <c r="T30" s="1014"/>
    </row>
    <row r="31" spans="1:20" s="1008" customFormat="1" ht="56.25">
      <c r="A31" s="1220"/>
      <c r="B31" s="1220"/>
      <c r="C31" s="1220"/>
      <c r="D31" s="1116">
        <v>1</v>
      </c>
      <c r="F31" s="1030" t="e">
        <f ca="1">"4."&amp;mergeValue(A31) &amp;"."&amp;mergeValue(B31)&amp;"."&amp;mergeValue(C31)&amp;"."&amp;mergeValue(D31)</f>
        <v>#NAME?</v>
      </c>
      <c r="G31" s="819" t="s">
        <v>498</v>
      </c>
      <c r="H31" s="1120" t="str">
        <f>IF(Территории!R17="","","" &amp; Территории!R17 &amp; "")</f>
        <v>Красносулинское городское поселение (60626101)</v>
      </c>
      <c r="I31" s="1117" t="s">
        <v>590</v>
      </c>
      <c r="J31" s="616"/>
      <c r="K31" s="1014"/>
      <c r="L31" s="1014"/>
      <c r="M31" s="1014"/>
      <c r="N31" s="1014"/>
      <c r="O31" s="1014"/>
      <c r="P31" s="1014"/>
      <c r="Q31" s="1014"/>
      <c r="R31" s="1014"/>
      <c r="S31" s="1014"/>
      <c r="T31" s="1014"/>
    </row>
    <row r="32" spans="1:20" s="1008" customFormat="1" ht="22.5">
      <c r="A32" s="1220"/>
      <c r="B32" s="1014">
        <v>3</v>
      </c>
      <c r="C32" s="1014"/>
      <c r="D32" s="1014"/>
      <c r="F32" s="1030" t="e">
        <f ca="1">"4."&amp;mergeValue(A32)</f>
        <v>#NAME?</v>
      </c>
      <c r="G32" s="816" t="s">
        <v>496</v>
      </c>
      <c r="H32" s="1126" t="s">
        <v>458</v>
      </c>
      <c r="I32" s="817"/>
      <c r="J32" s="616"/>
      <c r="K32" s="1014"/>
      <c r="L32" s="1014"/>
      <c r="M32" s="1014"/>
      <c r="N32" s="1014"/>
      <c r="O32" s="1014"/>
      <c r="P32" s="1014"/>
      <c r="Q32" s="1014"/>
      <c r="R32" s="1014"/>
      <c r="S32" s="1014"/>
      <c r="T32" s="1014"/>
    </row>
    <row r="33" spans="1:20" s="1008" customFormat="1" ht="18.75">
      <c r="A33" s="1220"/>
      <c r="B33" s="1220">
        <v>2</v>
      </c>
      <c r="C33" s="1116"/>
      <c r="D33" s="1116"/>
      <c r="F33" s="1030" t="e">
        <f ca="1">"4."&amp;mergeValue(A33) &amp;"."&amp;mergeValue(B33)</f>
        <v>#NAME?</v>
      </c>
      <c r="G33" s="831" t="s">
        <v>591</v>
      </c>
      <c r="H33" s="1120" t="str">
        <f>IF(region_name="","",region_name)</f>
        <v>Ростовская область</v>
      </c>
      <c r="I33" s="817" t="s">
        <v>499</v>
      </c>
      <c r="J33" s="616"/>
      <c r="K33" s="1014"/>
      <c r="L33" s="1014"/>
      <c r="M33" s="1014"/>
      <c r="N33" s="1014"/>
      <c r="O33" s="1014"/>
      <c r="P33" s="1014"/>
      <c r="Q33" s="1014"/>
      <c r="R33" s="1014"/>
      <c r="S33" s="1014"/>
      <c r="T33" s="1014"/>
    </row>
    <row r="34" spans="1:20" s="1008" customFormat="1" ht="22.5">
      <c r="A34" s="1220"/>
      <c r="B34" s="1220"/>
      <c r="C34" s="1220">
        <v>1</v>
      </c>
      <c r="D34" s="1116"/>
      <c r="F34" s="1030" t="e">
        <f ca="1">"4."&amp;mergeValue(A34) &amp;"."&amp;mergeValue(B34)&amp;"."&amp;mergeValue(C34)</f>
        <v>#NAME?</v>
      </c>
      <c r="G34" s="818" t="s">
        <v>497</v>
      </c>
      <c r="H34" s="1120" t="str">
        <f>IF(Территории!H19="","","" &amp; Территории!H19 &amp; "")</f>
        <v>Красносулинский район</v>
      </c>
      <c r="I34" s="817" t="s">
        <v>500</v>
      </c>
      <c r="J34" s="616"/>
      <c r="K34" s="1014"/>
      <c r="L34" s="1014"/>
      <c r="M34" s="1014"/>
      <c r="N34" s="1014"/>
      <c r="O34" s="1014"/>
      <c r="P34" s="1014"/>
      <c r="Q34" s="1014"/>
      <c r="R34" s="1014"/>
      <c r="S34" s="1014"/>
      <c r="T34" s="1014"/>
    </row>
    <row r="35" spans="1:20" s="1008" customFormat="1" ht="56.25">
      <c r="A35" s="1220"/>
      <c r="B35" s="1220"/>
      <c r="C35" s="1220"/>
      <c r="D35" s="1116">
        <v>1</v>
      </c>
      <c r="F35" s="1030" t="e">
        <f ca="1">"4."&amp;mergeValue(A35) &amp;"."&amp;mergeValue(B35)&amp;"."&amp;mergeValue(C35)&amp;"."&amp;mergeValue(D35)</f>
        <v>#NAME?</v>
      </c>
      <c r="G35" s="819" t="s">
        <v>498</v>
      </c>
      <c r="H35" s="1120" t="str">
        <f>IF(Территории!R20="","","" &amp; Территории!R20 &amp; "")</f>
        <v>Красносулинское городское поселение (60626101)</v>
      </c>
      <c r="I35" s="1117" t="s">
        <v>590</v>
      </c>
      <c r="J35" s="616"/>
      <c r="K35" s="1014"/>
      <c r="L35" s="1014"/>
      <c r="M35" s="1014"/>
      <c r="N35" s="1014"/>
      <c r="O35" s="1014"/>
      <c r="P35" s="1014"/>
      <c r="Q35" s="1014"/>
      <c r="R35" s="1014"/>
      <c r="S35" s="1014"/>
      <c r="T35" s="1014"/>
    </row>
    <row r="36" spans="1:20" s="1008" customFormat="1" ht="45">
      <c r="A36" s="1220">
        <v>3</v>
      </c>
      <c r="B36" s="1014"/>
      <c r="C36" s="1014"/>
      <c r="D36" s="1014"/>
      <c r="F36" s="1030" t="e">
        <f ca="1">"2." &amp;mergeValue(A36)</f>
        <v>#NAME?</v>
      </c>
      <c r="G36" s="816" t="s">
        <v>494</v>
      </c>
      <c r="H36" s="1120" t="str">
        <f>IF('Перечень тарифов'!R29="","наименование отсутствует","" &amp; 'Перечень тарифов'!R29 &amp; "")</f>
        <v>наименование отсутствует</v>
      </c>
      <c r="I36" s="817" t="s">
        <v>589</v>
      </c>
      <c r="J36" s="616"/>
      <c r="K36" s="1014"/>
      <c r="L36" s="1014"/>
      <c r="M36" s="1014"/>
      <c r="N36" s="1014"/>
      <c r="O36" s="1014"/>
      <c r="P36" s="1014"/>
      <c r="Q36" s="1014"/>
      <c r="R36" s="1014"/>
      <c r="S36" s="1014"/>
      <c r="T36" s="1014"/>
    </row>
    <row r="37" spans="1:20" s="1008" customFormat="1" ht="22.5">
      <c r="A37" s="1220"/>
      <c r="B37" s="1014"/>
      <c r="C37" s="1014"/>
      <c r="D37" s="1014"/>
      <c r="F37" s="1030" t="e">
        <f ca="1">"3." &amp;mergeValue(A37)</f>
        <v>#NAME?</v>
      </c>
      <c r="G37" s="816" t="s">
        <v>495</v>
      </c>
      <c r="H37" s="1120" t="str">
        <f>IF('Перечень тарифов'!F21="","наименование отсутствует","" &amp; 'Перечень тарифов'!F21 &amp; "")</f>
        <v>Производство тепловой энергии. Некомбинированная выработка</v>
      </c>
      <c r="I37" s="817" t="s">
        <v>587</v>
      </c>
      <c r="J37" s="616"/>
      <c r="K37" s="1014"/>
      <c r="L37" s="1014"/>
      <c r="M37" s="1014"/>
      <c r="N37" s="1014"/>
      <c r="O37" s="1014"/>
      <c r="P37" s="1014"/>
      <c r="Q37" s="1014"/>
      <c r="R37" s="1014"/>
      <c r="S37" s="1014"/>
      <c r="T37" s="1014"/>
    </row>
    <row r="38" spans="1:20" s="1008" customFormat="1" ht="22.5">
      <c r="A38" s="1220"/>
      <c r="B38" s="1014"/>
      <c r="C38" s="1014"/>
      <c r="D38" s="1014"/>
      <c r="F38" s="1030" t="e">
        <f ca="1">"4."&amp;mergeValue(A38)</f>
        <v>#NAME?</v>
      </c>
      <c r="G38" s="816" t="s">
        <v>496</v>
      </c>
      <c r="H38" s="1126" t="s">
        <v>458</v>
      </c>
      <c r="I38" s="817"/>
      <c r="J38" s="616"/>
      <c r="K38" s="1014"/>
      <c r="L38" s="1014"/>
      <c r="M38" s="1014"/>
      <c r="N38" s="1014"/>
      <c r="O38" s="1014"/>
      <c r="P38" s="1014"/>
      <c r="Q38" s="1014"/>
      <c r="R38" s="1014"/>
      <c r="S38" s="1014"/>
      <c r="T38" s="1014"/>
    </row>
    <row r="39" spans="1:20" s="1008" customFormat="1" ht="18.75">
      <c r="A39" s="1220"/>
      <c r="B39" s="1220">
        <v>1</v>
      </c>
      <c r="C39" s="1116"/>
      <c r="D39" s="1116"/>
      <c r="F39" s="1030" t="e">
        <f ca="1">"4."&amp;mergeValue(A39) &amp;"."&amp;mergeValue(B39)</f>
        <v>#NAME?</v>
      </c>
      <c r="G39" s="831" t="s">
        <v>591</v>
      </c>
      <c r="H39" s="1120" t="str">
        <f>IF(region_name="","",region_name)</f>
        <v>Ростовская область</v>
      </c>
      <c r="I39" s="817" t="s">
        <v>499</v>
      </c>
      <c r="J39" s="616"/>
      <c r="K39" s="1014"/>
      <c r="L39" s="1014"/>
      <c r="M39" s="1014"/>
      <c r="N39" s="1014"/>
      <c r="O39" s="1014"/>
      <c r="P39" s="1014"/>
      <c r="Q39" s="1014"/>
      <c r="R39" s="1014"/>
      <c r="S39" s="1014"/>
      <c r="T39" s="1014"/>
    </row>
    <row r="40" spans="1:20" s="1008" customFormat="1" ht="22.5">
      <c r="A40" s="1220"/>
      <c r="B40" s="1220"/>
      <c r="C40" s="1220">
        <v>1</v>
      </c>
      <c r="D40" s="1116"/>
      <c r="F40" s="1030" t="e">
        <f ca="1">"4."&amp;mergeValue(A40) &amp;"."&amp;mergeValue(B40)&amp;"."&amp;mergeValue(C40)</f>
        <v>#NAME?</v>
      </c>
      <c r="G40" s="818" t="s">
        <v>497</v>
      </c>
      <c r="H40" s="1120" t="str">
        <f>IF(Территории!H13="","","" &amp; Территории!H13 &amp; "")</f>
        <v>Красносулинский район</v>
      </c>
      <c r="I40" s="817" t="s">
        <v>500</v>
      </c>
      <c r="J40" s="616"/>
      <c r="K40" s="1014"/>
      <c r="L40" s="1014"/>
      <c r="M40" s="1014"/>
      <c r="N40" s="1014"/>
      <c r="O40" s="1014"/>
      <c r="P40" s="1014"/>
      <c r="Q40" s="1014"/>
      <c r="R40" s="1014"/>
      <c r="S40" s="1014"/>
      <c r="T40" s="1014"/>
    </row>
    <row r="41" spans="1:20" s="1008" customFormat="1" ht="56.25">
      <c r="A41" s="1220"/>
      <c r="B41" s="1220"/>
      <c r="C41" s="1220"/>
      <c r="D41" s="1116">
        <v>1</v>
      </c>
      <c r="F41" s="1030" t="e">
        <f ca="1">"4."&amp;mergeValue(A41) &amp;"."&amp;mergeValue(B41)&amp;"."&amp;mergeValue(C41)&amp;"."&amp;mergeValue(D41)</f>
        <v>#NAME?</v>
      </c>
      <c r="G41" s="819" t="s">
        <v>498</v>
      </c>
      <c r="H41" s="1120" t="str">
        <f>IF(Территории!R14="","","" &amp; Территории!R14 &amp; "")</f>
        <v>Красносулинский район (60626000)</v>
      </c>
      <c r="I41" s="1117" t="s">
        <v>590</v>
      </c>
      <c r="J41" s="616"/>
      <c r="K41" s="1014"/>
      <c r="L41" s="1014"/>
      <c r="M41" s="1014"/>
      <c r="N41" s="1014"/>
      <c r="O41" s="1014"/>
      <c r="P41" s="1014"/>
      <c r="Q41" s="1014"/>
      <c r="R41" s="1014"/>
      <c r="S41" s="1014"/>
      <c r="T41" s="1014"/>
    </row>
    <row r="42" spans="1:20" s="1008" customFormat="1" ht="22.5">
      <c r="A42" s="1220"/>
      <c r="B42" s="1014">
        <v>2</v>
      </c>
      <c r="C42" s="1014"/>
      <c r="D42" s="1014"/>
      <c r="F42" s="1030" t="e">
        <f ca="1">"4."&amp;mergeValue(A42)</f>
        <v>#NAME?</v>
      </c>
      <c r="G42" s="816" t="s">
        <v>496</v>
      </c>
      <c r="H42" s="1126" t="s">
        <v>458</v>
      </c>
      <c r="I42" s="817"/>
      <c r="J42" s="616"/>
      <c r="K42" s="1014"/>
      <c r="L42" s="1014"/>
      <c r="M42" s="1014"/>
      <c r="N42" s="1014"/>
      <c r="O42" s="1014"/>
      <c r="P42" s="1014"/>
      <c r="Q42" s="1014"/>
      <c r="R42" s="1014"/>
      <c r="S42" s="1014"/>
      <c r="T42" s="1014"/>
    </row>
    <row r="43" spans="1:20" s="1008" customFormat="1" ht="18.75">
      <c r="A43" s="1220"/>
      <c r="B43" s="1220">
        <v>2</v>
      </c>
      <c r="C43" s="1116"/>
      <c r="D43" s="1116"/>
      <c r="F43" s="1030" t="e">
        <f ca="1">"4."&amp;mergeValue(A43) &amp;"."&amp;mergeValue(B43)</f>
        <v>#NAME?</v>
      </c>
      <c r="G43" s="831" t="s">
        <v>591</v>
      </c>
      <c r="H43" s="1120" t="str">
        <f>IF(region_name="","",region_name)</f>
        <v>Ростовская область</v>
      </c>
      <c r="I43" s="817" t="s">
        <v>499</v>
      </c>
      <c r="J43" s="616"/>
      <c r="K43" s="1014"/>
      <c r="L43" s="1014"/>
      <c r="M43" s="1014"/>
      <c r="N43" s="1014"/>
      <c r="O43" s="1014"/>
      <c r="P43" s="1014"/>
      <c r="Q43" s="1014"/>
      <c r="R43" s="1014"/>
      <c r="S43" s="1014"/>
      <c r="T43" s="1014"/>
    </row>
    <row r="44" spans="1:20" s="1008" customFormat="1" ht="22.5">
      <c r="A44" s="1220"/>
      <c r="B44" s="1220"/>
      <c r="C44" s="1220">
        <v>1</v>
      </c>
      <c r="D44" s="1116"/>
      <c r="F44" s="1030" t="e">
        <f ca="1">"4."&amp;mergeValue(A44) &amp;"."&amp;mergeValue(B44)&amp;"."&amp;mergeValue(C44)</f>
        <v>#NAME?</v>
      </c>
      <c r="G44" s="818" t="s">
        <v>497</v>
      </c>
      <c r="H44" s="1120" t="str">
        <f>IF(Территории!H16="","","" &amp; Территории!H16 &amp; "")</f>
        <v>Красносулинский район</v>
      </c>
      <c r="I44" s="817" t="s">
        <v>500</v>
      </c>
      <c r="J44" s="616"/>
      <c r="K44" s="1014"/>
      <c r="L44" s="1014"/>
      <c r="M44" s="1014"/>
      <c r="N44" s="1014"/>
      <c r="O44" s="1014"/>
      <c r="P44" s="1014"/>
      <c r="Q44" s="1014"/>
      <c r="R44" s="1014"/>
      <c r="S44" s="1014"/>
      <c r="T44" s="1014"/>
    </row>
    <row r="45" spans="1:20" s="1008" customFormat="1" ht="56.25">
      <c r="A45" s="1220"/>
      <c r="B45" s="1220"/>
      <c r="C45" s="1220"/>
      <c r="D45" s="1116">
        <v>1</v>
      </c>
      <c r="F45" s="1030" t="e">
        <f ca="1">"4."&amp;mergeValue(A45) &amp;"."&amp;mergeValue(B45)&amp;"."&amp;mergeValue(C45)&amp;"."&amp;mergeValue(D45)</f>
        <v>#NAME?</v>
      </c>
      <c r="G45" s="819" t="s">
        <v>498</v>
      </c>
      <c r="H45" s="1120" t="str">
        <f>IF(Территории!R17="","","" &amp; Территории!R17 &amp; "")</f>
        <v>Красносулинское городское поселение (60626101)</v>
      </c>
      <c r="I45" s="1117" t="s">
        <v>590</v>
      </c>
      <c r="J45" s="616"/>
      <c r="K45" s="1014"/>
      <c r="L45" s="1014"/>
      <c r="M45" s="1014"/>
      <c r="N45" s="1014"/>
      <c r="O45" s="1014"/>
      <c r="P45" s="1014"/>
      <c r="Q45" s="1014"/>
      <c r="R45" s="1014"/>
      <c r="S45" s="1014"/>
      <c r="T45" s="1014"/>
    </row>
    <row r="46" spans="1:20" s="1008" customFormat="1" ht="22.5">
      <c r="A46" s="1220"/>
      <c r="B46" s="1014">
        <v>3</v>
      </c>
      <c r="C46" s="1014"/>
      <c r="D46" s="1014"/>
      <c r="F46" s="1030" t="e">
        <f ca="1">"4."&amp;mergeValue(A46)</f>
        <v>#NAME?</v>
      </c>
      <c r="G46" s="816" t="s">
        <v>496</v>
      </c>
      <c r="H46" s="1126" t="s">
        <v>458</v>
      </c>
      <c r="I46" s="817"/>
      <c r="J46" s="616"/>
      <c r="K46" s="1014"/>
      <c r="L46" s="1014"/>
      <c r="M46" s="1014"/>
      <c r="N46" s="1014"/>
      <c r="O46" s="1014"/>
      <c r="P46" s="1014"/>
      <c r="Q46" s="1014"/>
      <c r="R46" s="1014"/>
      <c r="S46" s="1014"/>
      <c r="T46" s="1014"/>
    </row>
    <row r="47" spans="1:20" s="1008" customFormat="1" ht="18.75">
      <c r="A47" s="1220"/>
      <c r="B47" s="1220">
        <v>2</v>
      </c>
      <c r="C47" s="1116"/>
      <c r="D47" s="1116"/>
      <c r="F47" s="1030" t="e">
        <f ca="1">"4."&amp;mergeValue(A47) &amp;"."&amp;mergeValue(B47)</f>
        <v>#NAME?</v>
      </c>
      <c r="G47" s="831" t="s">
        <v>591</v>
      </c>
      <c r="H47" s="1120" t="str">
        <f>IF(region_name="","",region_name)</f>
        <v>Ростовская область</v>
      </c>
      <c r="I47" s="817" t="s">
        <v>499</v>
      </c>
      <c r="J47" s="616"/>
      <c r="K47" s="1014"/>
      <c r="L47" s="1014"/>
      <c r="M47" s="1014"/>
      <c r="N47" s="1014"/>
      <c r="O47" s="1014"/>
      <c r="P47" s="1014"/>
      <c r="Q47" s="1014"/>
      <c r="R47" s="1014"/>
      <c r="S47" s="1014"/>
      <c r="T47" s="1014"/>
    </row>
    <row r="48" spans="1:20" s="1008" customFormat="1" ht="22.5">
      <c r="A48" s="1220"/>
      <c r="B48" s="1220"/>
      <c r="C48" s="1220">
        <v>1</v>
      </c>
      <c r="D48" s="1116"/>
      <c r="F48" s="1030" t="e">
        <f ca="1">"4."&amp;mergeValue(A48) &amp;"."&amp;mergeValue(B48)&amp;"."&amp;mergeValue(C48)</f>
        <v>#NAME?</v>
      </c>
      <c r="G48" s="818" t="s">
        <v>497</v>
      </c>
      <c r="H48" s="1120" t="str">
        <f>IF(Территории!H19="","","" &amp; Территории!H19 &amp; "")</f>
        <v>Красносулинский район</v>
      </c>
      <c r="I48" s="817" t="s">
        <v>500</v>
      </c>
      <c r="J48" s="616"/>
      <c r="K48" s="1014"/>
      <c r="L48" s="1014"/>
      <c r="M48" s="1014"/>
      <c r="N48" s="1014"/>
      <c r="O48" s="1014"/>
      <c r="P48" s="1014"/>
      <c r="Q48" s="1014"/>
      <c r="R48" s="1014"/>
      <c r="S48" s="1014"/>
      <c r="T48" s="1014"/>
    </row>
    <row r="49" spans="1:20" s="1008" customFormat="1" ht="56.25">
      <c r="A49" s="1220"/>
      <c r="B49" s="1220"/>
      <c r="C49" s="1220"/>
      <c r="D49" s="1116">
        <v>1</v>
      </c>
      <c r="F49" s="1030" t="e">
        <f ca="1">"4."&amp;mergeValue(A49) &amp;"."&amp;mergeValue(B49)&amp;"."&amp;mergeValue(C49)&amp;"."&amp;mergeValue(D49)</f>
        <v>#NAME?</v>
      </c>
      <c r="G49" s="819" t="s">
        <v>498</v>
      </c>
      <c r="H49" s="1120" t="str">
        <f>IF(Территории!R20="","","" &amp; Территории!R20 &amp; "")</f>
        <v>Красносулинское городское поселение (60626101)</v>
      </c>
      <c r="I49" s="1117" t="s">
        <v>590</v>
      </c>
      <c r="J49" s="616"/>
      <c r="K49" s="1014"/>
      <c r="L49" s="1014"/>
      <c r="M49" s="1014"/>
      <c r="N49" s="1014"/>
      <c r="O49" s="1014"/>
      <c r="P49" s="1014"/>
      <c r="Q49" s="1014"/>
      <c r="R49" s="1014"/>
      <c r="S49" s="1014"/>
      <c r="T49" s="1014"/>
    </row>
    <row r="50" spans="1:20" s="325" customFormat="1" ht="3" customHeight="1">
      <c r="A50" s="326"/>
      <c r="B50" s="326"/>
      <c r="C50" s="326"/>
      <c r="D50" s="326"/>
      <c r="F50" s="324"/>
      <c r="G50" s="417"/>
      <c r="H50" s="418"/>
      <c r="I50" s="225"/>
      <c r="J50" s="326"/>
      <c r="K50" s="326"/>
      <c r="L50" s="326"/>
      <c r="M50" s="326"/>
      <c r="N50" s="326"/>
      <c r="O50" s="326"/>
      <c r="P50" s="326"/>
      <c r="Q50" s="326"/>
      <c r="R50" s="326"/>
      <c r="S50" s="326"/>
      <c r="T50" s="326"/>
    </row>
    <row r="51" spans="1:20" s="325" customFormat="1" ht="15" customHeight="1">
      <c r="A51" s="326"/>
      <c r="B51" s="326"/>
      <c r="C51" s="326"/>
      <c r="D51" s="326"/>
      <c r="F51" s="324"/>
      <c r="G51" s="1215" t="s">
        <v>592</v>
      </c>
      <c r="H51" s="1215"/>
      <c r="I51" s="225"/>
      <c r="J51" s="326"/>
      <c r="K51" s="326"/>
      <c r="L51" s="326"/>
      <c r="M51" s="326"/>
      <c r="N51" s="326"/>
      <c r="O51" s="326"/>
      <c r="P51" s="326"/>
      <c r="Q51" s="326"/>
      <c r="R51" s="326"/>
      <c r="S51" s="326"/>
      <c r="T51" s="326"/>
    </row>
  </sheetData>
  <sheetProtection password="FA9C" sheet="1" objects="1" scenarios="1" formatColumns="0" formatRows="0"/>
  <mergeCells count="25">
    <mergeCell ref="A22:A35"/>
    <mergeCell ref="A36:A49"/>
    <mergeCell ref="B39:B41"/>
    <mergeCell ref="C40:C41"/>
    <mergeCell ref="B43:B45"/>
    <mergeCell ref="C44:C45"/>
    <mergeCell ref="B47:B49"/>
    <mergeCell ref="C48:C49"/>
    <mergeCell ref="C26:C27"/>
    <mergeCell ref="B29:B31"/>
    <mergeCell ref="C30:C31"/>
    <mergeCell ref="G51:H51"/>
    <mergeCell ref="F2:H2"/>
    <mergeCell ref="F4:H4"/>
    <mergeCell ref="B25:B27"/>
    <mergeCell ref="B33:B35"/>
    <mergeCell ref="C34:C35"/>
    <mergeCell ref="I4:I5"/>
    <mergeCell ref="A8:A21"/>
    <mergeCell ref="B11:B13"/>
    <mergeCell ref="C12:C13"/>
    <mergeCell ref="B15:B17"/>
    <mergeCell ref="C16:C17"/>
    <mergeCell ref="B19:B21"/>
    <mergeCell ref="C20:C21"/>
  </mergeCells>
  <dataValidations count="1">
    <dataValidation type="textLength" operator="lessThanOrEqual" allowBlank="1" showInputMessage="1" showErrorMessage="1" errorTitle="Ошибка" error="Допускается ввод не более 900 символов!" sqref="I50:I5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48" t="s">
        <v>729</v>
      </c>
      <c r="E5" s="1248"/>
      <c r="F5" s="1248"/>
      <c r="G5" s="437"/>
    </row>
    <row r="6" spans="1:16" ht="3" customHeight="1">
      <c r="C6" s="86"/>
      <c r="D6" s="37"/>
      <c r="E6" s="84"/>
      <c r="F6" s="83"/>
      <c r="G6" s="285"/>
    </row>
    <row r="7" spans="1:16">
      <c r="C7" s="86"/>
      <c r="D7" s="1232" t="s">
        <v>454</v>
      </c>
      <c r="E7" s="1232"/>
      <c r="F7" s="1232"/>
      <c r="G7" s="1295" t="s">
        <v>455</v>
      </c>
    </row>
    <row r="8" spans="1:16">
      <c r="C8" s="86"/>
      <c r="D8" s="103" t="s">
        <v>92</v>
      </c>
      <c r="E8" s="113" t="s">
        <v>457</v>
      </c>
      <c r="F8" s="113" t="s">
        <v>456</v>
      </c>
      <c r="G8" s="1295"/>
    </row>
    <row r="9" spans="1:16" ht="12" customHeight="1">
      <c r="C9" s="86"/>
      <c r="D9" s="42" t="s">
        <v>93</v>
      </c>
      <c r="E9" s="42" t="s">
        <v>49</v>
      </c>
      <c r="F9" s="42" t="s">
        <v>50</v>
      </c>
      <c r="G9" s="42" t="s">
        <v>51</v>
      </c>
    </row>
    <row r="10" spans="1:16" ht="22.5">
      <c r="A10" s="284"/>
      <c r="C10" s="86"/>
      <c r="D10" s="187">
        <v>1</v>
      </c>
      <c r="E10" s="293" t="s">
        <v>691</v>
      </c>
      <c r="F10" s="294" t="s">
        <v>458</v>
      </c>
      <c r="G10" s="196"/>
    </row>
    <row r="11" spans="1:16">
      <c r="A11" s="284"/>
      <c r="C11" s="86"/>
      <c r="D11" s="187" t="s">
        <v>295</v>
      </c>
      <c r="E11" s="286" t="s">
        <v>692</v>
      </c>
      <c r="F11" s="294" t="s">
        <v>458</v>
      </c>
      <c r="G11" s="196"/>
    </row>
    <row r="12" spans="1:16" ht="21" customHeight="1">
      <c r="A12" s="284"/>
      <c r="C12" s="86"/>
      <c r="D12" s="187" t="s">
        <v>8</v>
      </c>
      <c r="E12" s="288"/>
      <c r="F12" s="313"/>
      <c r="G12" s="1222" t="s">
        <v>596</v>
      </c>
    </row>
    <row r="13" spans="1:16" ht="15" customHeight="1">
      <c r="A13" s="284"/>
      <c r="C13" s="86"/>
      <c r="D13" s="114"/>
      <c r="E13" s="300" t="s">
        <v>328</v>
      </c>
      <c r="F13" s="297"/>
      <c r="G13" s="1224"/>
    </row>
    <row r="14" spans="1:16">
      <c r="A14" s="284"/>
      <c r="C14" s="86"/>
      <c r="D14" s="187" t="s">
        <v>329</v>
      </c>
      <c r="E14" s="286" t="s">
        <v>693</v>
      </c>
      <c r="F14" s="294" t="s">
        <v>458</v>
      </c>
      <c r="G14" s="790"/>
    </row>
    <row r="15" spans="1:16" ht="42.95" customHeight="1">
      <c r="A15" s="284"/>
      <c r="C15" s="86"/>
      <c r="D15" s="187" t="s">
        <v>443</v>
      </c>
      <c r="E15" s="1129"/>
      <c r="F15" s="1130"/>
      <c r="G15" s="1222" t="s">
        <v>694</v>
      </c>
    </row>
    <row r="16" spans="1:16" s="800" customFormat="1" ht="15" customHeight="1">
      <c r="A16" s="804"/>
      <c r="B16" s="186"/>
      <c r="C16" s="687"/>
      <c r="D16" s="825"/>
      <c r="E16" s="828" t="s">
        <v>328</v>
      </c>
      <c r="F16" s="791"/>
      <c r="G16" s="1224"/>
      <c r="I16" s="830"/>
      <c r="J16" s="830"/>
    </row>
    <row r="17" spans="1:16" s="800" customFormat="1">
      <c r="A17" s="804"/>
      <c r="B17" s="186"/>
      <c r="C17" s="687"/>
      <c r="D17" s="187" t="s">
        <v>732</v>
      </c>
      <c r="E17" s="783" t="s">
        <v>734</v>
      </c>
      <c r="F17" s="294" t="s">
        <v>458</v>
      </c>
      <c r="G17" s="790"/>
      <c r="I17" s="830"/>
      <c r="J17" s="830"/>
    </row>
    <row r="18" spans="1:16" s="800" customFormat="1" ht="18.75" hidden="1">
      <c r="A18" s="804"/>
      <c r="B18" s="186"/>
      <c r="C18" s="687"/>
      <c r="D18" s="786" t="s">
        <v>733</v>
      </c>
      <c r="E18" s="785"/>
      <c r="F18" s="784"/>
      <c r="G18" s="799"/>
      <c r="H18" s="787"/>
      <c r="I18" s="830"/>
      <c r="J18" s="830"/>
    </row>
    <row r="19" spans="1:16" ht="15" customHeight="1">
      <c r="A19" s="284"/>
      <c r="C19" s="86"/>
      <c r="D19" s="114"/>
      <c r="E19" s="828" t="s">
        <v>328</v>
      </c>
      <c r="F19" s="791"/>
      <c r="G19" s="792"/>
    </row>
    <row r="20" spans="1:16" ht="3" customHeight="1"/>
    <row r="21" spans="1:16">
      <c r="D21" s="789" t="s">
        <v>730</v>
      </c>
      <c r="E21" s="788" t="s">
        <v>731</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48" t="s">
        <v>695</v>
      </c>
      <c r="E5" s="1248"/>
      <c r="F5" s="1248"/>
      <c r="G5" s="1248"/>
      <c r="H5" s="1248"/>
      <c r="I5" s="335"/>
    </row>
    <row r="6" spans="1:9" ht="3" customHeight="1">
      <c r="C6" s="86"/>
      <c r="D6" s="37"/>
      <c r="E6" s="84"/>
      <c r="F6" s="84"/>
      <c r="G6" s="84"/>
      <c r="H6" s="83"/>
      <c r="I6" s="285"/>
    </row>
    <row r="7" spans="1:9" ht="21" customHeight="1">
      <c r="C7" s="86"/>
      <c r="D7" s="1232" t="s">
        <v>454</v>
      </c>
      <c r="E7" s="1232"/>
      <c r="F7" s="1232"/>
      <c r="G7" s="1232"/>
      <c r="H7" s="1232"/>
      <c r="I7" s="1295" t="s">
        <v>455</v>
      </c>
    </row>
    <row r="8" spans="1:9" ht="21" customHeight="1">
      <c r="C8" s="86"/>
      <c r="D8" s="103" t="s">
        <v>92</v>
      </c>
      <c r="E8" s="113" t="s">
        <v>457</v>
      </c>
      <c r="F8" s="113"/>
      <c r="G8" s="113" t="s">
        <v>442</v>
      </c>
      <c r="H8" s="113" t="s">
        <v>456</v>
      </c>
      <c r="I8" s="1295"/>
    </row>
    <row r="9" spans="1:9" ht="12" customHeight="1">
      <c r="C9" s="86"/>
      <c r="D9" s="42" t="s">
        <v>93</v>
      </c>
      <c r="E9" s="42" t="s">
        <v>49</v>
      </c>
      <c r="F9" s="42"/>
      <c r="G9" s="42" t="s">
        <v>50</v>
      </c>
      <c r="H9" s="42" t="s">
        <v>51</v>
      </c>
      <c r="I9" s="42" t="s">
        <v>68</v>
      </c>
    </row>
    <row r="10" spans="1:9">
      <c r="A10" s="284"/>
      <c r="C10" s="86"/>
      <c r="D10" s="187">
        <v>1</v>
      </c>
      <c r="E10" s="1297" t="s">
        <v>459</v>
      </c>
      <c r="F10" s="1297"/>
      <c r="G10" s="1297"/>
      <c r="H10" s="1297"/>
      <c r="I10" s="306"/>
    </row>
    <row r="11" spans="1:9" ht="20.100000000000001" customHeight="1">
      <c r="A11" s="284"/>
      <c r="C11" s="86"/>
      <c r="D11" s="187" t="s">
        <v>295</v>
      </c>
      <c r="E11" s="286" t="s">
        <v>460</v>
      </c>
      <c r="F11" s="294"/>
      <c r="G11" s="431"/>
      <c r="H11" s="294" t="s">
        <v>458</v>
      </c>
      <c r="I11" s="196" t="s">
        <v>461</v>
      </c>
    </row>
    <row r="12" spans="1:9" ht="45">
      <c r="A12" s="284"/>
      <c r="C12" s="86"/>
      <c r="D12" s="187" t="s">
        <v>329</v>
      </c>
      <c r="E12" s="286" t="s">
        <v>462</v>
      </c>
      <c r="F12" s="294"/>
      <c r="G12" s="413"/>
      <c r="H12" s="313"/>
      <c r="I12" s="414" t="s">
        <v>696</v>
      </c>
    </row>
    <row r="13" spans="1:9" ht="22.5">
      <c r="A13" s="284"/>
      <c r="B13" s="186">
        <v>3</v>
      </c>
      <c r="C13" s="86"/>
      <c r="D13" s="187">
        <v>2</v>
      </c>
      <c r="E13" s="351" t="s">
        <v>697</v>
      </c>
      <c r="F13" s="294"/>
      <c r="G13" s="294" t="s">
        <v>458</v>
      </c>
      <c r="H13" s="313"/>
      <c r="I13" s="415" t="s">
        <v>463</v>
      </c>
    </row>
    <row r="14" spans="1:9" ht="39" customHeight="1">
      <c r="A14" s="284"/>
      <c r="C14" s="86"/>
      <c r="D14" s="187">
        <v>3</v>
      </c>
      <c r="E14" s="1296" t="s">
        <v>698</v>
      </c>
      <c r="F14" s="1296"/>
      <c r="G14" s="1296"/>
      <c r="H14" s="1296"/>
      <c r="I14" s="412"/>
    </row>
    <row r="15" spans="1:9" ht="20.100000000000001" customHeight="1">
      <c r="A15" s="284"/>
      <c r="C15" s="86"/>
      <c r="D15" s="187" t="s">
        <v>444</v>
      </c>
      <c r="E15" s="295"/>
      <c r="F15" s="294"/>
      <c r="G15" s="294" t="s">
        <v>458</v>
      </c>
      <c r="H15" s="313"/>
      <c r="I15" s="1222" t="s">
        <v>699</v>
      </c>
    </row>
    <row r="16" spans="1:9" ht="15" customHeight="1">
      <c r="A16" s="284"/>
      <c r="C16" s="86"/>
      <c r="D16" s="114"/>
      <c r="E16" s="299" t="s">
        <v>328</v>
      </c>
      <c r="F16" s="300"/>
      <c r="G16" s="300"/>
      <c r="H16" s="297"/>
      <c r="I16" s="1224"/>
    </row>
    <row r="17" spans="1:12" ht="69" customHeight="1">
      <c r="A17" s="284"/>
      <c r="B17" s="186">
        <v>3</v>
      </c>
      <c r="C17" s="86"/>
      <c r="D17" s="187">
        <v>4</v>
      </c>
      <c r="E17" s="1296" t="s">
        <v>700</v>
      </c>
      <c r="F17" s="1296"/>
      <c r="G17" s="1296"/>
      <c r="H17" s="1296"/>
      <c r="I17" s="412"/>
    </row>
    <row r="18" spans="1:12" ht="20.100000000000001" customHeight="1">
      <c r="A18" s="284"/>
      <c r="C18" s="86"/>
      <c r="D18" s="187" t="s">
        <v>445</v>
      </c>
      <c r="E18" s="301" t="s">
        <v>464</v>
      </c>
      <c r="F18" s="294"/>
      <c r="G18" s="413"/>
      <c r="H18" s="294" t="s">
        <v>458</v>
      </c>
      <c r="I18" s="1222" t="s">
        <v>481</v>
      </c>
    </row>
    <row r="19" spans="1:12" ht="15" customHeight="1">
      <c r="A19" s="284"/>
      <c r="C19" s="86"/>
      <c r="D19" s="114"/>
      <c r="E19" s="299" t="s">
        <v>328</v>
      </c>
      <c r="F19" s="300"/>
      <c r="G19" s="300"/>
      <c r="H19" s="297"/>
      <c r="I19" s="1224"/>
    </row>
    <row r="20" spans="1:12" ht="30" customHeight="1">
      <c r="A20" s="284"/>
      <c r="B20" s="186">
        <v>3</v>
      </c>
      <c r="C20" s="86"/>
      <c r="D20" s="187">
        <v>5</v>
      </c>
      <c r="E20" s="1296" t="s">
        <v>701</v>
      </c>
      <c r="F20" s="1296"/>
      <c r="G20" s="1296"/>
      <c r="H20" s="1296"/>
      <c r="I20" s="412"/>
    </row>
    <row r="21" spans="1:12" ht="26.1" customHeight="1">
      <c r="A21" s="284"/>
      <c r="C21" s="86"/>
      <c r="D21" s="187" t="s">
        <v>446</v>
      </c>
      <c r="E21" s="1298" t="s">
        <v>702</v>
      </c>
      <c r="F21" s="1298"/>
      <c r="G21" s="1298"/>
      <c r="H21" s="1298"/>
      <c r="I21" s="412"/>
    </row>
    <row r="22" spans="1:12" ht="32.1" customHeight="1">
      <c r="A22" s="284"/>
      <c r="C22" s="86"/>
      <c r="D22" s="187" t="s">
        <v>447</v>
      </c>
      <c r="E22" s="302" t="s">
        <v>465</v>
      </c>
      <c r="F22" s="294"/>
      <c r="G22" s="413"/>
      <c r="H22" s="294" t="s">
        <v>458</v>
      </c>
      <c r="I22" s="1222" t="s">
        <v>703</v>
      </c>
    </row>
    <row r="23" spans="1:12" ht="15" customHeight="1">
      <c r="A23" s="284"/>
      <c r="C23" s="86"/>
      <c r="D23" s="114"/>
      <c r="E23" s="300" t="s">
        <v>328</v>
      </c>
      <c r="F23" s="296"/>
      <c r="G23" s="296"/>
      <c r="H23" s="297"/>
      <c r="I23" s="1224"/>
    </row>
    <row r="24" spans="1:12" ht="14.25" customHeight="1">
      <c r="A24" s="284"/>
      <c r="C24" s="86"/>
      <c r="D24" s="187" t="s">
        <v>448</v>
      </c>
      <c r="E24" s="1298" t="s">
        <v>704</v>
      </c>
      <c r="F24" s="1298"/>
      <c r="G24" s="1298"/>
      <c r="H24" s="1298"/>
      <c r="I24" s="412"/>
    </row>
    <row r="25" spans="1:12" ht="54.95" customHeight="1">
      <c r="A25" s="284"/>
      <c r="C25" s="86"/>
      <c r="D25" s="187" t="s">
        <v>449</v>
      </c>
      <c r="E25" s="302" t="s">
        <v>467</v>
      </c>
      <c r="F25" s="294"/>
      <c r="G25" s="413"/>
      <c r="H25" s="294" t="s">
        <v>458</v>
      </c>
      <c r="I25" s="1221" t="s">
        <v>597</v>
      </c>
    </row>
    <row r="26" spans="1:12" ht="15" customHeight="1">
      <c r="A26" s="284"/>
      <c r="C26" s="86"/>
      <c r="D26" s="114"/>
      <c r="E26" s="300" t="s">
        <v>328</v>
      </c>
      <c r="F26" s="296"/>
      <c r="G26" s="296"/>
      <c r="H26" s="297"/>
      <c r="I26" s="1221"/>
    </row>
    <row r="27" spans="1:12" ht="26.1" customHeight="1">
      <c r="A27" s="284"/>
      <c r="C27" s="86"/>
      <c r="D27" s="187" t="s">
        <v>450</v>
      </c>
      <c r="E27" s="1298" t="s">
        <v>705</v>
      </c>
      <c r="F27" s="1298"/>
      <c r="G27" s="1298"/>
      <c r="H27" s="1298"/>
      <c r="I27" s="412"/>
    </row>
    <row r="28" spans="1:12" ht="32.1" customHeight="1">
      <c r="A28" s="284"/>
      <c r="C28" s="86"/>
      <c r="D28" s="187" t="s">
        <v>451</v>
      </c>
      <c r="E28" s="302" t="s">
        <v>466</v>
      </c>
      <c r="F28" s="294"/>
      <c r="G28" s="305"/>
      <c r="H28" s="294" t="s">
        <v>458</v>
      </c>
      <c r="I28" s="1222" t="s">
        <v>706</v>
      </c>
      <c r="L28" s="211" t="s">
        <v>574</v>
      </c>
    </row>
    <row r="29" spans="1:12" ht="15" customHeight="1">
      <c r="A29" s="284"/>
      <c r="C29" s="86"/>
      <c r="D29" s="114"/>
      <c r="E29" s="300" t="s">
        <v>328</v>
      </c>
      <c r="F29" s="296"/>
      <c r="G29" s="296"/>
      <c r="H29" s="297"/>
      <c r="I29" s="1224"/>
    </row>
    <row r="30" spans="1:12" ht="49.5" customHeight="1">
      <c r="A30" s="284"/>
      <c r="B30" s="186">
        <v>3</v>
      </c>
      <c r="C30" s="86"/>
      <c r="D30" s="187" t="s">
        <v>69</v>
      </c>
      <c r="E30" s="1296" t="s">
        <v>708</v>
      </c>
      <c r="F30" s="1296"/>
      <c r="G30" s="1296"/>
      <c r="H30" s="1296"/>
      <c r="I30" s="412"/>
    </row>
    <row r="31" spans="1:12" ht="20.100000000000001" customHeight="1">
      <c r="A31" s="284"/>
      <c r="C31" s="86"/>
      <c r="D31" s="187" t="s">
        <v>452</v>
      </c>
      <c r="E31" s="295"/>
      <c r="F31" s="294"/>
      <c r="G31" s="294" t="s">
        <v>458</v>
      </c>
      <c r="H31" s="313"/>
      <c r="I31" s="1222" t="s">
        <v>480</v>
      </c>
    </row>
    <row r="32" spans="1:12" ht="15" customHeight="1">
      <c r="A32" s="284"/>
      <c r="C32" s="86"/>
      <c r="D32" s="114"/>
      <c r="E32" s="299" t="s">
        <v>328</v>
      </c>
      <c r="F32" s="296"/>
      <c r="G32" s="296"/>
      <c r="H32" s="297"/>
      <c r="I32" s="1224"/>
    </row>
    <row r="33" spans="1:12" s="174" customFormat="1" ht="3" customHeight="1">
      <c r="A33" s="284"/>
      <c r="K33" s="289"/>
      <c r="L33" s="289"/>
    </row>
    <row r="34" spans="1:12" ht="24.75" customHeight="1">
      <c r="D34" s="298">
        <v>1</v>
      </c>
      <c r="E34" s="1215" t="s">
        <v>707</v>
      </c>
      <c r="F34" s="1215"/>
      <c r="G34" s="1215"/>
      <c r="H34" s="1215"/>
      <c r="I34" s="1215"/>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9" t="s">
        <v>478</v>
      </c>
      <c r="E5" s="1299"/>
      <c r="F5" s="1299"/>
      <c r="G5" s="1299"/>
      <c r="H5" s="1299"/>
      <c r="I5" s="1299"/>
      <c r="J5" s="1299"/>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01" t="s">
        <v>454</v>
      </c>
      <c r="E8" s="1301"/>
      <c r="F8" s="1301"/>
      <c r="G8" s="1301"/>
      <c r="H8" s="1301"/>
      <c r="I8" s="1301"/>
      <c r="J8" s="1301"/>
      <c r="K8" s="1301" t="s">
        <v>455</v>
      </c>
    </row>
    <row r="9" spans="1:14">
      <c r="D9" s="1301" t="s">
        <v>92</v>
      </c>
      <c r="E9" s="1301" t="s">
        <v>482</v>
      </c>
      <c r="F9" s="1301"/>
      <c r="G9" s="1301" t="s">
        <v>483</v>
      </c>
      <c r="H9" s="1301"/>
      <c r="I9" s="1301"/>
      <c r="J9" s="1301"/>
      <c r="K9" s="1301"/>
    </row>
    <row r="10" spans="1:14" ht="22.5">
      <c r="D10" s="1301"/>
      <c r="E10" s="137" t="s">
        <v>484</v>
      </c>
      <c r="F10" s="137" t="s">
        <v>400</v>
      </c>
      <c r="G10" s="137" t="s">
        <v>400</v>
      </c>
      <c r="H10" s="137" t="s">
        <v>484</v>
      </c>
      <c r="I10" s="137" t="s">
        <v>485</v>
      </c>
      <c r="J10" s="137" t="s">
        <v>456</v>
      </c>
      <c r="K10" s="130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22"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4"/>
    </row>
    <row r="14" spans="1:14" ht="3" customHeight="1">
      <c r="A14" s="131"/>
      <c r="B14" s="131"/>
      <c r="C14" s="131"/>
    </row>
    <row r="15" spans="1:14" ht="27.75" customHeight="1">
      <c r="E15" s="1300" t="s">
        <v>593</v>
      </c>
      <c r="F15" s="1300"/>
      <c r="G15" s="1300"/>
      <c r="H15" s="1300"/>
      <c r="I15" s="1300"/>
      <c r="J15" s="130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71" t="s">
        <v>314</v>
      </c>
      <c r="E7" s="1173"/>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302" t="s">
        <v>315</v>
      </c>
      <c r="E15" s="130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51"/>
  <sheetViews>
    <sheetView showGridLines="0" topLeftCell="E1" zoomScaleNormal="100" workbookViewId="0">
      <selection activeCell="G64" sqref="G64"/>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16" t="s">
        <v>491</v>
      </c>
      <c r="G2" s="1217"/>
      <c r="H2" s="1218"/>
      <c r="I2" s="807"/>
    </row>
    <row r="3" spans="1:20" ht="3" customHeight="1"/>
    <row r="4" spans="1:20" s="1008" customFormat="1" ht="11.25">
      <c r="A4" s="1014"/>
      <c r="B4" s="1014"/>
      <c r="C4" s="1014"/>
      <c r="D4" s="1014"/>
      <c r="F4" s="1161" t="s">
        <v>454</v>
      </c>
      <c r="G4" s="1161"/>
      <c r="H4" s="1161"/>
      <c r="I4" s="1219" t="s">
        <v>455</v>
      </c>
      <c r="J4" s="1014"/>
      <c r="K4" s="1014"/>
      <c r="L4" s="1014"/>
      <c r="M4" s="1014"/>
      <c r="N4" s="1014"/>
      <c r="O4" s="1014"/>
      <c r="P4" s="1014"/>
      <c r="Q4" s="1014"/>
      <c r="R4" s="1014"/>
      <c r="S4" s="1014"/>
      <c r="T4" s="1014"/>
    </row>
    <row r="5" spans="1:20" s="1008" customFormat="1" ht="11.25" customHeight="1">
      <c r="A5" s="1014"/>
      <c r="B5" s="1014"/>
      <c r="C5" s="1014"/>
      <c r="D5" s="1014"/>
      <c r="F5" s="1115" t="s">
        <v>92</v>
      </c>
      <c r="G5" s="811" t="s">
        <v>457</v>
      </c>
      <c r="H5" s="1126" t="s">
        <v>442</v>
      </c>
      <c r="I5" s="1219"/>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20" t="str">
        <f>IF(dateCh="","",dateCh)</f>
        <v>03.12.2019</v>
      </c>
      <c r="I7" s="817" t="s">
        <v>493</v>
      </c>
      <c r="J7" s="616"/>
      <c r="K7" s="1014"/>
      <c r="L7" s="1014"/>
      <c r="M7" s="1014"/>
      <c r="N7" s="1014"/>
      <c r="O7" s="1014"/>
      <c r="P7" s="1014"/>
      <c r="Q7" s="1014"/>
      <c r="R7" s="1014"/>
      <c r="S7" s="1014"/>
      <c r="T7" s="1014"/>
    </row>
    <row r="8" spans="1:20" s="1008" customFormat="1" ht="45">
      <c r="A8" s="1220">
        <v>1</v>
      </c>
      <c r="B8" s="1014"/>
      <c r="C8" s="1014"/>
      <c r="D8" s="1014"/>
      <c r="F8" s="1030" t="e">
        <f ca="1">"2." &amp;mergeValue(A8)</f>
        <v>#NAME?</v>
      </c>
      <c r="G8" s="816" t="s">
        <v>494</v>
      </c>
      <c r="H8" s="1120"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22.5">
      <c r="A9" s="1220"/>
      <c r="B9" s="1014"/>
      <c r="C9" s="1014"/>
      <c r="D9" s="1014"/>
      <c r="F9" s="1030" t="e">
        <f ca="1">"3." &amp;mergeValue(A9)</f>
        <v>#NAME?</v>
      </c>
      <c r="G9" s="816" t="s">
        <v>495</v>
      </c>
      <c r="H9" s="1120" t="str">
        <f>IF('Перечень тарифов'!F21="","наименование отсутствует","" &amp; 'Перечень тарифов'!F21 &amp; "")</f>
        <v>Производство тепловой энергии. Некомбинированная выработка</v>
      </c>
      <c r="I9" s="817" t="s">
        <v>587</v>
      </c>
      <c r="J9" s="616"/>
      <c r="K9" s="1014"/>
      <c r="L9" s="1014"/>
      <c r="M9" s="1014"/>
      <c r="N9" s="1014"/>
      <c r="O9" s="1014"/>
      <c r="P9" s="1014"/>
      <c r="Q9" s="1014"/>
      <c r="R9" s="1014"/>
      <c r="S9" s="1014"/>
      <c r="T9" s="1014"/>
    </row>
    <row r="10" spans="1:20" s="1008" customFormat="1" ht="22.5">
      <c r="A10" s="1220"/>
      <c r="B10" s="1014"/>
      <c r="C10" s="1014"/>
      <c r="D10" s="1014"/>
      <c r="F10" s="1030" t="e">
        <f ca="1">"4."&amp;mergeValue(A10)</f>
        <v>#NAME?</v>
      </c>
      <c r="G10" s="816" t="s">
        <v>496</v>
      </c>
      <c r="H10" s="1126" t="s">
        <v>458</v>
      </c>
      <c r="I10" s="817"/>
      <c r="J10" s="616"/>
      <c r="K10" s="1014"/>
      <c r="L10" s="1014"/>
      <c r="M10" s="1014"/>
      <c r="N10" s="1014"/>
      <c r="O10" s="1014"/>
      <c r="P10" s="1014"/>
      <c r="Q10" s="1014"/>
      <c r="R10" s="1014"/>
      <c r="S10" s="1014"/>
      <c r="T10" s="1014"/>
    </row>
    <row r="11" spans="1:20" s="1008" customFormat="1" ht="18.75">
      <c r="A11" s="1220"/>
      <c r="B11" s="1220">
        <v>1</v>
      </c>
      <c r="C11" s="1116"/>
      <c r="D11" s="1116"/>
      <c r="F11" s="1030" t="e">
        <f ca="1">"4."&amp;mergeValue(A11) &amp;"."&amp;mergeValue(B11)</f>
        <v>#NAME?</v>
      </c>
      <c r="G11" s="831" t="s">
        <v>591</v>
      </c>
      <c r="H11" s="1120" t="str">
        <f>IF(region_name="","",region_name)</f>
        <v>Ростовская область</v>
      </c>
      <c r="I11" s="817" t="s">
        <v>499</v>
      </c>
      <c r="J11" s="616"/>
      <c r="K11" s="1014"/>
      <c r="L11" s="1014"/>
      <c r="M11" s="1014"/>
      <c r="N11" s="1014"/>
      <c r="O11" s="1014"/>
      <c r="P11" s="1014"/>
      <c r="Q11" s="1014"/>
      <c r="R11" s="1014"/>
      <c r="S11" s="1014"/>
      <c r="T11" s="1014"/>
    </row>
    <row r="12" spans="1:20" s="1008" customFormat="1" ht="22.5">
      <c r="A12" s="1220"/>
      <c r="B12" s="1220"/>
      <c r="C12" s="1220">
        <v>1</v>
      </c>
      <c r="D12" s="1116"/>
      <c r="F12" s="1030" t="e">
        <f ca="1">"4."&amp;mergeValue(A12) &amp;"."&amp;mergeValue(B12)&amp;"."&amp;mergeValue(C12)</f>
        <v>#NAME?</v>
      </c>
      <c r="G12" s="818" t="s">
        <v>497</v>
      </c>
      <c r="H12" s="1120" t="str">
        <f>IF(Территории!H13="","","" &amp; Территории!H13 &amp; "")</f>
        <v>Красносулинский район</v>
      </c>
      <c r="I12" s="817" t="s">
        <v>500</v>
      </c>
      <c r="J12" s="616"/>
      <c r="K12" s="1014"/>
      <c r="L12" s="1014"/>
      <c r="M12" s="1014"/>
      <c r="N12" s="1014"/>
      <c r="O12" s="1014"/>
      <c r="P12" s="1014"/>
      <c r="Q12" s="1014"/>
      <c r="R12" s="1014"/>
      <c r="S12" s="1014"/>
      <c r="T12" s="1014"/>
    </row>
    <row r="13" spans="1:20" s="1008" customFormat="1" ht="56.25">
      <c r="A13" s="1220"/>
      <c r="B13" s="1220"/>
      <c r="C13" s="1220"/>
      <c r="D13" s="1116">
        <v>1</v>
      </c>
      <c r="F13" s="1030" t="e">
        <f ca="1">"4."&amp;mergeValue(A13) &amp;"."&amp;mergeValue(B13)&amp;"."&amp;mergeValue(C13)&amp;"."&amp;mergeValue(D13)</f>
        <v>#NAME?</v>
      </c>
      <c r="G13" s="819" t="s">
        <v>498</v>
      </c>
      <c r="H13" s="1120" t="str">
        <f>IF(Территории!R14="","","" &amp; Территории!R14 &amp; "")</f>
        <v>Красносулинский район (60626000)</v>
      </c>
      <c r="I13" s="1117" t="s">
        <v>590</v>
      </c>
      <c r="J13" s="616"/>
      <c r="K13" s="1014"/>
      <c r="L13" s="1014"/>
      <c r="M13" s="1014"/>
      <c r="N13" s="1014"/>
      <c r="O13" s="1014"/>
      <c r="P13" s="1014"/>
      <c r="Q13" s="1014"/>
      <c r="R13" s="1014"/>
      <c r="S13" s="1014"/>
      <c r="T13" s="1014"/>
    </row>
    <row r="14" spans="1:20" s="1008" customFormat="1" ht="22.5">
      <c r="A14" s="1220"/>
      <c r="B14" s="1014">
        <v>2</v>
      </c>
      <c r="C14" s="1014"/>
      <c r="D14" s="1014"/>
      <c r="F14" s="1030" t="e">
        <f ca="1">"4."&amp;mergeValue(A14)</f>
        <v>#NAME?</v>
      </c>
      <c r="G14" s="816" t="s">
        <v>496</v>
      </c>
      <c r="H14" s="1126" t="s">
        <v>458</v>
      </c>
      <c r="I14" s="817"/>
      <c r="J14" s="616"/>
      <c r="K14" s="1014"/>
      <c r="L14" s="1014"/>
      <c r="M14" s="1014"/>
      <c r="N14" s="1014"/>
      <c r="O14" s="1014"/>
      <c r="P14" s="1014"/>
      <c r="Q14" s="1014"/>
      <c r="R14" s="1014"/>
      <c r="S14" s="1014"/>
      <c r="T14" s="1014"/>
    </row>
    <row r="15" spans="1:20" s="1008" customFormat="1" ht="18.75">
      <c r="A15" s="1220"/>
      <c r="B15" s="1220">
        <v>2</v>
      </c>
      <c r="C15" s="1116"/>
      <c r="D15" s="1116"/>
      <c r="F15" s="1030" t="e">
        <f ca="1">"4."&amp;mergeValue(A15) &amp;"."&amp;mergeValue(B15)</f>
        <v>#NAME?</v>
      </c>
      <c r="G15" s="831" t="s">
        <v>591</v>
      </c>
      <c r="H15" s="1120" t="str">
        <f>IF(region_name="","",region_name)</f>
        <v>Ростовская область</v>
      </c>
      <c r="I15" s="817" t="s">
        <v>499</v>
      </c>
      <c r="J15" s="616"/>
      <c r="K15" s="1014"/>
      <c r="L15" s="1014"/>
      <c r="M15" s="1014"/>
      <c r="N15" s="1014"/>
      <c r="O15" s="1014"/>
      <c r="P15" s="1014"/>
      <c r="Q15" s="1014"/>
      <c r="R15" s="1014"/>
      <c r="S15" s="1014"/>
      <c r="T15" s="1014"/>
    </row>
    <row r="16" spans="1:20" s="1008" customFormat="1" ht="22.5">
      <c r="A16" s="1220"/>
      <c r="B16" s="1220"/>
      <c r="C16" s="1220">
        <v>1</v>
      </c>
      <c r="D16" s="1116"/>
      <c r="F16" s="1030" t="e">
        <f ca="1">"4."&amp;mergeValue(A16) &amp;"."&amp;mergeValue(B16)&amp;"."&amp;mergeValue(C16)</f>
        <v>#NAME?</v>
      </c>
      <c r="G16" s="818" t="s">
        <v>497</v>
      </c>
      <c r="H16" s="1120" t="str">
        <f>IF(Территории!H16="","","" &amp; Территории!H16 &amp; "")</f>
        <v>Красносулинский район</v>
      </c>
      <c r="I16" s="817" t="s">
        <v>500</v>
      </c>
      <c r="J16" s="616"/>
      <c r="K16" s="1014"/>
      <c r="L16" s="1014"/>
      <c r="M16" s="1014"/>
      <c r="N16" s="1014"/>
      <c r="O16" s="1014"/>
      <c r="P16" s="1014"/>
      <c r="Q16" s="1014"/>
      <c r="R16" s="1014"/>
      <c r="S16" s="1014"/>
      <c r="T16" s="1014"/>
    </row>
    <row r="17" spans="1:20" s="1008" customFormat="1" ht="56.25">
      <c r="A17" s="1220"/>
      <c r="B17" s="1220"/>
      <c r="C17" s="1220"/>
      <c r="D17" s="1116">
        <v>1</v>
      </c>
      <c r="F17" s="1030" t="e">
        <f ca="1">"4."&amp;mergeValue(A17) &amp;"."&amp;mergeValue(B17)&amp;"."&amp;mergeValue(C17)&amp;"."&amp;mergeValue(D17)</f>
        <v>#NAME?</v>
      </c>
      <c r="G17" s="819" t="s">
        <v>498</v>
      </c>
      <c r="H17" s="1120" t="str">
        <f>IF(Территории!R17="","","" &amp; Территории!R17 &amp; "")</f>
        <v>Красносулинское городское поселение (60626101)</v>
      </c>
      <c r="I17" s="1117" t="s">
        <v>590</v>
      </c>
      <c r="J17" s="616"/>
      <c r="K17" s="1014"/>
      <c r="L17" s="1014"/>
      <c r="M17" s="1014"/>
      <c r="N17" s="1014"/>
      <c r="O17" s="1014"/>
      <c r="P17" s="1014"/>
      <c r="Q17" s="1014"/>
      <c r="R17" s="1014"/>
      <c r="S17" s="1014"/>
      <c r="T17" s="1014"/>
    </row>
    <row r="18" spans="1:20" s="1008" customFormat="1" ht="22.5">
      <c r="A18" s="1220"/>
      <c r="B18" s="1014">
        <v>3</v>
      </c>
      <c r="C18" s="1014"/>
      <c r="D18" s="1014"/>
      <c r="F18" s="1030" t="e">
        <f ca="1">"4."&amp;mergeValue(A18)</f>
        <v>#NAME?</v>
      </c>
      <c r="G18" s="816" t="s">
        <v>496</v>
      </c>
      <c r="H18" s="1126" t="s">
        <v>458</v>
      </c>
      <c r="I18" s="817"/>
      <c r="J18" s="616"/>
      <c r="K18" s="1014"/>
      <c r="L18" s="1014"/>
      <c r="M18" s="1014"/>
      <c r="N18" s="1014"/>
      <c r="O18" s="1014"/>
      <c r="P18" s="1014"/>
      <c r="Q18" s="1014"/>
      <c r="R18" s="1014"/>
      <c r="S18" s="1014"/>
      <c r="T18" s="1014"/>
    </row>
    <row r="19" spans="1:20" s="1008" customFormat="1" ht="18.75">
      <c r="A19" s="1220"/>
      <c r="B19" s="1220">
        <v>2</v>
      </c>
      <c r="C19" s="1116"/>
      <c r="D19" s="1116"/>
      <c r="F19" s="1030" t="e">
        <f ca="1">"4."&amp;mergeValue(A19) &amp;"."&amp;mergeValue(B19)</f>
        <v>#NAME?</v>
      </c>
      <c r="G19" s="831" t="s">
        <v>591</v>
      </c>
      <c r="H19" s="1120" t="str">
        <f>IF(region_name="","",region_name)</f>
        <v>Ростовская область</v>
      </c>
      <c r="I19" s="817" t="s">
        <v>499</v>
      </c>
      <c r="J19" s="616"/>
      <c r="K19" s="1014"/>
      <c r="L19" s="1014"/>
      <c r="M19" s="1014"/>
      <c r="N19" s="1014"/>
      <c r="O19" s="1014"/>
      <c r="P19" s="1014"/>
      <c r="Q19" s="1014"/>
      <c r="R19" s="1014"/>
      <c r="S19" s="1014"/>
      <c r="T19" s="1014"/>
    </row>
    <row r="20" spans="1:20" s="1008" customFormat="1" ht="22.5">
      <c r="A20" s="1220"/>
      <c r="B20" s="1220"/>
      <c r="C20" s="1220">
        <v>1</v>
      </c>
      <c r="D20" s="1116"/>
      <c r="F20" s="1030" t="e">
        <f ca="1">"4."&amp;mergeValue(A20) &amp;"."&amp;mergeValue(B20)&amp;"."&amp;mergeValue(C20)</f>
        <v>#NAME?</v>
      </c>
      <c r="G20" s="818" t="s">
        <v>497</v>
      </c>
      <c r="H20" s="1120" t="str">
        <f>IF(Территории!H19="","","" &amp; Территории!H19 &amp; "")</f>
        <v>Красносулинский район</v>
      </c>
      <c r="I20" s="817" t="s">
        <v>500</v>
      </c>
      <c r="J20" s="616"/>
      <c r="K20" s="1014"/>
      <c r="L20" s="1014"/>
      <c r="M20" s="1014"/>
      <c r="N20" s="1014"/>
      <c r="O20" s="1014"/>
      <c r="P20" s="1014"/>
      <c r="Q20" s="1014"/>
      <c r="R20" s="1014"/>
      <c r="S20" s="1014"/>
      <c r="T20" s="1014"/>
    </row>
    <row r="21" spans="1:20" s="1008" customFormat="1" ht="56.25">
      <c r="A21" s="1220"/>
      <c r="B21" s="1220"/>
      <c r="C21" s="1220"/>
      <c r="D21" s="1116">
        <v>1</v>
      </c>
      <c r="F21" s="1030" t="e">
        <f ca="1">"4."&amp;mergeValue(A21) &amp;"."&amp;mergeValue(B21)&amp;"."&amp;mergeValue(C21)&amp;"."&amp;mergeValue(D21)</f>
        <v>#NAME?</v>
      </c>
      <c r="G21" s="819" t="s">
        <v>498</v>
      </c>
      <c r="H21" s="1120" t="str">
        <f>IF(Территории!R20="","","" &amp; Территории!R20 &amp; "")</f>
        <v>Красносулинское городское поселение (60626101)</v>
      </c>
      <c r="I21" s="1117" t="s">
        <v>590</v>
      </c>
      <c r="J21" s="616"/>
      <c r="K21" s="1014"/>
      <c r="L21" s="1014"/>
      <c r="M21" s="1014"/>
      <c r="N21" s="1014"/>
      <c r="O21" s="1014"/>
      <c r="P21" s="1014"/>
      <c r="Q21" s="1014"/>
      <c r="R21" s="1014"/>
      <c r="S21" s="1014"/>
      <c r="T21" s="1014"/>
    </row>
    <row r="22" spans="1:20" s="1008" customFormat="1" ht="45">
      <c r="A22" s="1220">
        <v>2</v>
      </c>
      <c r="B22" s="1014"/>
      <c r="C22" s="1014"/>
      <c r="D22" s="1014"/>
      <c r="F22" s="1030" t="e">
        <f ca="1">"2." &amp;mergeValue(A22)</f>
        <v>#NAME?</v>
      </c>
      <c r="G22" s="816" t="s">
        <v>494</v>
      </c>
      <c r="H22" s="1120" t="str">
        <f>IF('Перечень тарифов'!R25="","наименование отсутствует","" &amp; 'Перечень тарифов'!R25 &amp; "")</f>
        <v>наименование отсутствует</v>
      </c>
      <c r="I22" s="817" t="s">
        <v>589</v>
      </c>
      <c r="J22" s="616"/>
      <c r="K22" s="1014"/>
      <c r="L22" s="1014"/>
      <c r="M22" s="1014"/>
      <c r="N22" s="1014"/>
      <c r="O22" s="1014"/>
      <c r="P22" s="1014"/>
      <c r="Q22" s="1014"/>
      <c r="R22" s="1014"/>
      <c r="S22" s="1014"/>
      <c r="T22" s="1014"/>
    </row>
    <row r="23" spans="1:20" s="1008" customFormat="1" ht="22.5">
      <c r="A23" s="1220"/>
      <c r="B23" s="1014"/>
      <c r="C23" s="1014"/>
      <c r="D23" s="1014"/>
      <c r="F23" s="1030" t="e">
        <f ca="1">"3." &amp;mergeValue(A23)</f>
        <v>#NAME?</v>
      </c>
      <c r="G23" s="816" t="s">
        <v>495</v>
      </c>
      <c r="H23" s="1120" t="str">
        <f>IF('Перечень тарифов'!F21="","наименование отсутствует","" &amp; 'Перечень тарифов'!F21 &amp; "")</f>
        <v>Производство тепловой энергии. Некомбинированная выработка</v>
      </c>
      <c r="I23" s="817" t="s">
        <v>587</v>
      </c>
      <c r="J23" s="616"/>
      <c r="K23" s="1014"/>
      <c r="L23" s="1014"/>
      <c r="M23" s="1014"/>
      <c r="N23" s="1014"/>
      <c r="O23" s="1014"/>
      <c r="P23" s="1014"/>
      <c r="Q23" s="1014"/>
      <c r="R23" s="1014"/>
      <c r="S23" s="1014"/>
      <c r="T23" s="1014"/>
    </row>
    <row r="24" spans="1:20" s="1008" customFormat="1" ht="22.5">
      <c r="A24" s="1220"/>
      <c r="B24" s="1014"/>
      <c r="C24" s="1014"/>
      <c r="D24" s="1014"/>
      <c r="F24" s="1030" t="e">
        <f ca="1">"4."&amp;mergeValue(A24)</f>
        <v>#NAME?</v>
      </c>
      <c r="G24" s="816" t="s">
        <v>496</v>
      </c>
      <c r="H24" s="1126" t="s">
        <v>458</v>
      </c>
      <c r="I24" s="817"/>
      <c r="J24" s="616"/>
      <c r="K24" s="1014"/>
      <c r="L24" s="1014"/>
      <c r="M24" s="1014"/>
      <c r="N24" s="1014"/>
      <c r="O24" s="1014"/>
      <c r="P24" s="1014"/>
      <c r="Q24" s="1014"/>
      <c r="R24" s="1014"/>
      <c r="S24" s="1014"/>
      <c r="T24" s="1014"/>
    </row>
    <row r="25" spans="1:20" s="1008" customFormat="1" ht="18.75">
      <c r="A25" s="1220"/>
      <c r="B25" s="1220">
        <v>1</v>
      </c>
      <c r="C25" s="1116"/>
      <c r="D25" s="1116"/>
      <c r="F25" s="1030" t="e">
        <f ca="1">"4."&amp;mergeValue(A25) &amp;"."&amp;mergeValue(B25)</f>
        <v>#NAME?</v>
      </c>
      <c r="G25" s="831" t="s">
        <v>591</v>
      </c>
      <c r="H25" s="1120" t="str">
        <f>IF(region_name="","",region_name)</f>
        <v>Ростовская область</v>
      </c>
      <c r="I25" s="817" t="s">
        <v>499</v>
      </c>
      <c r="J25" s="616"/>
      <c r="K25" s="1014"/>
      <c r="L25" s="1014"/>
      <c r="M25" s="1014"/>
      <c r="N25" s="1014"/>
      <c r="O25" s="1014"/>
      <c r="P25" s="1014"/>
      <c r="Q25" s="1014"/>
      <c r="R25" s="1014"/>
      <c r="S25" s="1014"/>
      <c r="T25" s="1014"/>
    </row>
    <row r="26" spans="1:20" s="1008" customFormat="1" ht="22.5">
      <c r="A26" s="1220"/>
      <c r="B26" s="1220"/>
      <c r="C26" s="1220">
        <v>1</v>
      </c>
      <c r="D26" s="1116"/>
      <c r="F26" s="1030" t="e">
        <f ca="1">"4."&amp;mergeValue(A26) &amp;"."&amp;mergeValue(B26)&amp;"."&amp;mergeValue(C26)</f>
        <v>#NAME?</v>
      </c>
      <c r="G26" s="818" t="s">
        <v>497</v>
      </c>
      <c r="H26" s="1120" t="str">
        <f>IF(Территории!H13="","","" &amp; Территории!H13 &amp; "")</f>
        <v>Красносулинский район</v>
      </c>
      <c r="I26" s="817" t="s">
        <v>500</v>
      </c>
      <c r="J26" s="616"/>
      <c r="K26" s="1014"/>
      <c r="L26" s="1014"/>
      <c r="M26" s="1014"/>
      <c r="N26" s="1014"/>
      <c r="O26" s="1014"/>
      <c r="P26" s="1014"/>
      <c r="Q26" s="1014"/>
      <c r="R26" s="1014"/>
      <c r="S26" s="1014"/>
      <c r="T26" s="1014"/>
    </row>
    <row r="27" spans="1:20" s="1008" customFormat="1" ht="56.25">
      <c r="A27" s="1220"/>
      <c r="B27" s="1220"/>
      <c r="C27" s="1220"/>
      <c r="D27" s="1116">
        <v>1</v>
      </c>
      <c r="F27" s="1030" t="e">
        <f ca="1">"4."&amp;mergeValue(A27) &amp;"."&amp;mergeValue(B27)&amp;"."&amp;mergeValue(C27)&amp;"."&amp;mergeValue(D27)</f>
        <v>#NAME?</v>
      </c>
      <c r="G27" s="819" t="s">
        <v>498</v>
      </c>
      <c r="H27" s="1120" t="str">
        <f>IF(Территории!R14="","","" &amp; Территории!R14 &amp; "")</f>
        <v>Красносулинский район (60626000)</v>
      </c>
      <c r="I27" s="1117" t="s">
        <v>590</v>
      </c>
      <c r="J27" s="616"/>
      <c r="K27" s="1014"/>
      <c r="L27" s="1014"/>
      <c r="M27" s="1014"/>
      <c r="N27" s="1014"/>
      <c r="O27" s="1014"/>
      <c r="P27" s="1014"/>
      <c r="Q27" s="1014"/>
      <c r="R27" s="1014"/>
      <c r="S27" s="1014"/>
      <c r="T27" s="1014"/>
    </row>
    <row r="28" spans="1:20" s="1008" customFormat="1" ht="22.5">
      <c r="A28" s="1220"/>
      <c r="B28" s="1014">
        <v>2</v>
      </c>
      <c r="C28" s="1014"/>
      <c r="D28" s="1014"/>
      <c r="F28" s="1030" t="e">
        <f ca="1">"4."&amp;mergeValue(A28)</f>
        <v>#NAME?</v>
      </c>
      <c r="G28" s="816" t="s">
        <v>496</v>
      </c>
      <c r="H28" s="1126" t="s">
        <v>458</v>
      </c>
      <c r="I28" s="817"/>
      <c r="J28" s="616"/>
      <c r="K28" s="1014"/>
      <c r="L28" s="1014"/>
      <c r="M28" s="1014"/>
      <c r="N28" s="1014"/>
      <c r="O28" s="1014"/>
      <c r="P28" s="1014"/>
      <c r="Q28" s="1014"/>
      <c r="R28" s="1014"/>
      <c r="S28" s="1014"/>
      <c r="T28" s="1014"/>
    </row>
    <row r="29" spans="1:20" s="1008" customFormat="1" ht="18.75">
      <c r="A29" s="1220"/>
      <c r="B29" s="1220">
        <v>2</v>
      </c>
      <c r="C29" s="1116"/>
      <c r="D29" s="1116"/>
      <c r="F29" s="1030" t="e">
        <f ca="1">"4."&amp;mergeValue(A29) &amp;"."&amp;mergeValue(B29)</f>
        <v>#NAME?</v>
      </c>
      <c r="G29" s="831" t="s">
        <v>591</v>
      </c>
      <c r="H29" s="1120" t="str">
        <f>IF(region_name="","",region_name)</f>
        <v>Ростовская область</v>
      </c>
      <c r="I29" s="817" t="s">
        <v>499</v>
      </c>
      <c r="J29" s="616"/>
      <c r="K29" s="1014"/>
      <c r="L29" s="1014"/>
      <c r="M29" s="1014"/>
      <c r="N29" s="1014"/>
      <c r="O29" s="1014"/>
      <c r="P29" s="1014"/>
      <c r="Q29" s="1014"/>
      <c r="R29" s="1014"/>
      <c r="S29" s="1014"/>
      <c r="T29" s="1014"/>
    </row>
    <row r="30" spans="1:20" s="1008" customFormat="1" ht="22.5">
      <c r="A30" s="1220"/>
      <c r="B30" s="1220"/>
      <c r="C30" s="1220">
        <v>1</v>
      </c>
      <c r="D30" s="1116"/>
      <c r="F30" s="1030" t="e">
        <f ca="1">"4."&amp;mergeValue(A30) &amp;"."&amp;mergeValue(B30)&amp;"."&amp;mergeValue(C30)</f>
        <v>#NAME?</v>
      </c>
      <c r="G30" s="818" t="s">
        <v>497</v>
      </c>
      <c r="H30" s="1120" t="str">
        <f>IF(Территории!H16="","","" &amp; Территории!H16 &amp; "")</f>
        <v>Красносулинский район</v>
      </c>
      <c r="I30" s="817" t="s">
        <v>500</v>
      </c>
      <c r="J30" s="616"/>
      <c r="K30" s="1014"/>
      <c r="L30" s="1014"/>
      <c r="M30" s="1014"/>
      <c r="N30" s="1014"/>
      <c r="O30" s="1014"/>
      <c r="P30" s="1014"/>
      <c r="Q30" s="1014"/>
      <c r="R30" s="1014"/>
      <c r="S30" s="1014"/>
      <c r="T30" s="1014"/>
    </row>
    <row r="31" spans="1:20" s="1008" customFormat="1" ht="56.25">
      <c r="A31" s="1220"/>
      <c r="B31" s="1220"/>
      <c r="C31" s="1220"/>
      <c r="D31" s="1116">
        <v>1</v>
      </c>
      <c r="F31" s="1030" t="e">
        <f ca="1">"4."&amp;mergeValue(A31) &amp;"."&amp;mergeValue(B31)&amp;"."&amp;mergeValue(C31)&amp;"."&amp;mergeValue(D31)</f>
        <v>#NAME?</v>
      </c>
      <c r="G31" s="819" t="s">
        <v>498</v>
      </c>
      <c r="H31" s="1120" t="str">
        <f>IF(Территории!R17="","","" &amp; Территории!R17 &amp; "")</f>
        <v>Красносулинское городское поселение (60626101)</v>
      </c>
      <c r="I31" s="1117" t="s">
        <v>590</v>
      </c>
      <c r="J31" s="616"/>
      <c r="K31" s="1014"/>
      <c r="L31" s="1014"/>
      <c r="M31" s="1014"/>
      <c r="N31" s="1014"/>
      <c r="O31" s="1014"/>
      <c r="P31" s="1014"/>
      <c r="Q31" s="1014"/>
      <c r="R31" s="1014"/>
      <c r="S31" s="1014"/>
      <c r="T31" s="1014"/>
    </row>
    <row r="32" spans="1:20" s="1008" customFormat="1" ht="22.5">
      <c r="A32" s="1220"/>
      <c r="B32" s="1014">
        <v>3</v>
      </c>
      <c r="C32" s="1014"/>
      <c r="D32" s="1014"/>
      <c r="F32" s="1030" t="e">
        <f ca="1">"4."&amp;mergeValue(A32)</f>
        <v>#NAME?</v>
      </c>
      <c r="G32" s="816" t="s">
        <v>496</v>
      </c>
      <c r="H32" s="1126" t="s">
        <v>458</v>
      </c>
      <c r="I32" s="817"/>
      <c r="J32" s="616"/>
      <c r="K32" s="1014"/>
      <c r="L32" s="1014"/>
      <c r="M32" s="1014"/>
      <c r="N32" s="1014"/>
      <c r="O32" s="1014"/>
      <c r="P32" s="1014"/>
      <c r="Q32" s="1014"/>
      <c r="R32" s="1014"/>
      <c r="S32" s="1014"/>
      <c r="T32" s="1014"/>
    </row>
    <row r="33" spans="1:20" s="1008" customFormat="1" ht="18.75">
      <c r="A33" s="1220"/>
      <c r="B33" s="1220">
        <v>2</v>
      </c>
      <c r="C33" s="1116"/>
      <c r="D33" s="1116"/>
      <c r="F33" s="1030" t="e">
        <f ca="1">"4."&amp;mergeValue(A33) &amp;"."&amp;mergeValue(B33)</f>
        <v>#NAME?</v>
      </c>
      <c r="G33" s="831" t="s">
        <v>591</v>
      </c>
      <c r="H33" s="1120" t="str">
        <f>IF(region_name="","",region_name)</f>
        <v>Ростовская область</v>
      </c>
      <c r="I33" s="817" t="s">
        <v>499</v>
      </c>
      <c r="J33" s="616"/>
      <c r="K33" s="1014"/>
      <c r="L33" s="1014"/>
      <c r="M33" s="1014"/>
      <c r="N33" s="1014"/>
      <c r="O33" s="1014"/>
      <c r="P33" s="1014"/>
      <c r="Q33" s="1014"/>
      <c r="R33" s="1014"/>
      <c r="S33" s="1014"/>
      <c r="T33" s="1014"/>
    </row>
    <row r="34" spans="1:20" s="1008" customFormat="1" ht="22.5">
      <c r="A34" s="1220"/>
      <c r="B34" s="1220"/>
      <c r="C34" s="1220">
        <v>1</v>
      </c>
      <c r="D34" s="1116"/>
      <c r="F34" s="1030" t="e">
        <f ca="1">"4."&amp;mergeValue(A34) &amp;"."&amp;mergeValue(B34)&amp;"."&amp;mergeValue(C34)</f>
        <v>#NAME?</v>
      </c>
      <c r="G34" s="818" t="s">
        <v>497</v>
      </c>
      <c r="H34" s="1120" t="str">
        <f>IF(Территории!H19="","","" &amp; Территории!H19 &amp; "")</f>
        <v>Красносулинский район</v>
      </c>
      <c r="I34" s="817" t="s">
        <v>500</v>
      </c>
      <c r="J34" s="616"/>
      <c r="K34" s="1014"/>
      <c r="L34" s="1014"/>
      <c r="M34" s="1014"/>
      <c r="N34" s="1014"/>
      <c r="O34" s="1014"/>
      <c r="P34" s="1014"/>
      <c r="Q34" s="1014"/>
      <c r="R34" s="1014"/>
      <c r="S34" s="1014"/>
      <c r="T34" s="1014"/>
    </row>
    <row r="35" spans="1:20" s="1008" customFormat="1" ht="56.25">
      <c r="A35" s="1220"/>
      <c r="B35" s="1220"/>
      <c r="C35" s="1220"/>
      <c r="D35" s="1116">
        <v>1</v>
      </c>
      <c r="F35" s="1030" t="e">
        <f ca="1">"4."&amp;mergeValue(A35) &amp;"."&amp;mergeValue(B35)&amp;"."&amp;mergeValue(C35)&amp;"."&amp;mergeValue(D35)</f>
        <v>#NAME?</v>
      </c>
      <c r="G35" s="819" t="s">
        <v>498</v>
      </c>
      <c r="H35" s="1120" t="str">
        <f>IF(Территории!R20="","","" &amp; Территории!R20 &amp; "")</f>
        <v>Красносулинское городское поселение (60626101)</v>
      </c>
      <c r="I35" s="1117" t="s">
        <v>590</v>
      </c>
      <c r="J35" s="616"/>
      <c r="K35" s="1014"/>
      <c r="L35" s="1014"/>
      <c r="M35" s="1014"/>
      <c r="N35" s="1014"/>
      <c r="O35" s="1014"/>
      <c r="P35" s="1014"/>
      <c r="Q35" s="1014"/>
      <c r="R35" s="1014"/>
      <c r="S35" s="1014"/>
      <c r="T35" s="1014"/>
    </row>
    <row r="36" spans="1:20" s="1008" customFormat="1" ht="45">
      <c r="A36" s="1220">
        <v>3</v>
      </c>
      <c r="B36" s="1014"/>
      <c r="C36" s="1014"/>
      <c r="D36" s="1014"/>
      <c r="F36" s="1030" t="e">
        <f ca="1">"2." &amp;mergeValue(A36)</f>
        <v>#NAME?</v>
      </c>
      <c r="G36" s="816" t="s">
        <v>494</v>
      </c>
      <c r="H36" s="1120" t="str">
        <f>IF('Перечень тарифов'!R29="","наименование отсутствует","" &amp; 'Перечень тарифов'!R29 &amp; "")</f>
        <v>наименование отсутствует</v>
      </c>
      <c r="I36" s="817" t="s">
        <v>589</v>
      </c>
      <c r="J36" s="616"/>
      <c r="K36" s="1014"/>
      <c r="L36" s="1014"/>
      <c r="M36" s="1014"/>
      <c r="N36" s="1014"/>
      <c r="O36" s="1014"/>
      <c r="P36" s="1014"/>
      <c r="Q36" s="1014"/>
      <c r="R36" s="1014"/>
      <c r="S36" s="1014"/>
      <c r="T36" s="1014"/>
    </row>
    <row r="37" spans="1:20" s="1008" customFormat="1" ht="22.5">
      <c r="A37" s="1220"/>
      <c r="B37" s="1014"/>
      <c r="C37" s="1014"/>
      <c r="D37" s="1014"/>
      <c r="F37" s="1030" t="e">
        <f ca="1">"3." &amp;mergeValue(A37)</f>
        <v>#NAME?</v>
      </c>
      <c r="G37" s="816" t="s">
        <v>495</v>
      </c>
      <c r="H37" s="1120" t="str">
        <f>IF('Перечень тарифов'!F21="","наименование отсутствует","" &amp; 'Перечень тарифов'!F21 &amp; "")</f>
        <v>Производство тепловой энергии. Некомбинированная выработка</v>
      </c>
      <c r="I37" s="817" t="s">
        <v>587</v>
      </c>
      <c r="J37" s="616"/>
      <c r="K37" s="1014"/>
      <c r="L37" s="1014"/>
      <c r="M37" s="1014"/>
      <c r="N37" s="1014"/>
      <c r="O37" s="1014"/>
      <c r="P37" s="1014"/>
      <c r="Q37" s="1014"/>
      <c r="R37" s="1014"/>
      <c r="S37" s="1014"/>
      <c r="T37" s="1014"/>
    </row>
    <row r="38" spans="1:20" s="1008" customFormat="1" ht="22.5">
      <c r="A38" s="1220"/>
      <c r="B38" s="1014"/>
      <c r="C38" s="1014"/>
      <c r="D38" s="1014"/>
      <c r="F38" s="1030" t="e">
        <f ca="1">"4."&amp;mergeValue(A38)</f>
        <v>#NAME?</v>
      </c>
      <c r="G38" s="816" t="s">
        <v>496</v>
      </c>
      <c r="H38" s="1126" t="s">
        <v>458</v>
      </c>
      <c r="I38" s="817"/>
      <c r="J38" s="616"/>
      <c r="K38" s="1014"/>
      <c r="L38" s="1014"/>
      <c r="M38" s="1014"/>
      <c r="N38" s="1014"/>
      <c r="O38" s="1014"/>
      <c r="P38" s="1014"/>
      <c r="Q38" s="1014"/>
      <c r="R38" s="1014"/>
      <c r="S38" s="1014"/>
      <c r="T38" s="1014"/>
    </row>
    <row r="39" spans="1:20" s="1008" customFormat="1" ht="18.75">
      <c r="A39" s="1220"/>
      <c r="B39" s="1220">
        <v>1</v>
      </c>
      <c r="C39" s="1116"/>
      <c r="D39" s="1116"/>
      <c r="F39" s="1030" t="e">
        <f ca="1">"4."&amp;mergeValue(A39) &amp;"."&amp;mergeValue(B39)</f>
        <v>#NAME?</v>
      </c>
      <c r="G39" s="831" t="s">
        <v>591</v>
      </c>
      <c r="H39" s="1120" t="str">
        <f>IF(region_name="","",region_name)</f>
        <v>Ростовская область</v>
      </c>
      <c r="I39" s="817" t="s">
        <v>499</v>
      </c>
      <c r="J39" s="616"/>
      <c r="K39" s="1014"/>
      <c r="L39" s="1014"/>
      <c r="M39" s="1014"/>
      <c r="N39" s="1014"/>
      <c r="O39" s="1014"/>
      <c r="P39" s="1014"/>
      <c r="Q39" s="1014"/>
      <c r="R39" s="1014"/>
      <c r="S39" s="1014"/>
      <c r="T39" s="1014"/>
    </row>
    <row r="40" spans="1:20" s="1008" customFormat="1" ht="22.5">
      <c r="A40" s="1220"/>
      <c r="B40" s="1220"/>
      <c r="C40" s="1220">
        <v>1</v>
      </c>
      <c r="D40" s="1116"/>
      <c r="F40" s="1030" t="e">
        <f ca="1">"4."&amp;mergeValue(A40) &amp;"."&amp;mergeValue(B40)&amp;"."&amp;mergeValue(C40)</f>
        <v>#NAME?</v>
      </c>
      <c r="G40" s="818" t="s">
        <v>497</v>
      </c>
      <c r="H40" s="1120" t="str">
        <f>IF(Территории!H13="","","" &amp; Территории!H13 &amp; "")</f>
        <v>Красносулинский район</v>
      </c>
      <c r="I40" s="817" t="s">
        <v>500</v>
      </c>
      <c r="J40" s="616"/>
      <c r="K40" s="1014"/>
      <c r="L40" s="1014"/>
      <c r="M40" s="1014"/>
      <c r="N40" s="1014"/>
      <c r="O40" s="1014"/>
      <c r="P40" s="1014"/>
      <c r="Q40" s="1014"/>
      <c r="R40" s="1014"/>
      <c r="S40" s="1014"/>
      <c r="T40" s="1014"/>
    </row>
    <row r="41" spans="1:20" s="1008" customFormat="1" ht="56.25">
      <c r="A41" s="1220"/>
      <c r="B41" s="1220"/>
      <c r="C41" s="1220"/>
      <c r="D41" s="1116">
        <v>1</v>
      </c>
      <c r="F41" s="1030" t="e">
        <f ca="1">"4."&amp;mergeValue(A41) &amp;"."&amp;mergeValue(B41)&amp;"."&amp;mergeValue(C41)&amp;"."&amp;mergeValue(D41)</f>
        <v>#NAME?</v>
      </c>
      <c r="G41" s="819" t="s">
        <v>498</v>
      </c>
      <c r="H41" s="1120" t="str">
        <f>IF(Территории!R14="","","" &amp; Территории!R14 &amp; "")</f>
        <v>Красносулинский район (60626000)</v>
      </c>
      <c r="I41" s="1117" t="s">
        <v>590</v>
      </c>
      <c r="J41" s="616"/>
      <c r="K41" s="1014"/>
      <c r="L41" s="1014"/>
      <c r="M41" s="1014"/>
      <c r="N41" s="1014"/>
      <c r="O41" s="1014"/>
      <c r="P41" s="1014"/>
      <c r="Q41" s="1014"/>
      <c r="R41" s="1014"/>
      <c r="S41" s="1014"/>
      <c r="T41" s="1014"/>
    </row>
    <row r="42" spans="1:20" s="1008" customFormat="1" ht="22.5">
      <c r="A42" s="1220"/>
      <c r="B42" s="1014">
        <v>2</v>
      </c>
      <c r="C42" s="1014"/>
      <c r="D42" s="1014"/>
      <c r="F42" s="1030" t="e">
        <f ca="1">"4."&amp;mergeValue(A42)</f>
        <v>#NAME?</v>
      </c>
      <c r="G42" s="816" t="s">
        <v>496</v>
      </c>
      <c r="H42" s="1126" t="s">
        <v>458</v>
      </c>
      <c r="I42" s="817"/>
      <c r="J42" s="616"/>
      <c r="K42" s="1014"/>
      <c r="L42" s="1014"/>
      <c r="M42" s="1014"/>
      <c r="N42" s="1014"/>
      <c r="O42" s="1014"/>
      <c r="P42" s="1014"/>
      <c r="Q42" s="1014"/>
      <c r="R42" s="1014"/>
      <c r="S42" s="1014"/>
      <c r="T42" s="1014"/>
    </row>
    <row r="43" spans="1:20" s="1008" customFormat="1" ht="18.75">
      <c r="A43" s="1220"/>
      <c r="B43" s="1220">
        <v>2</v>
      </c>
      <c r="C43" s="1116"/>
      <c r="D43" s="1116"/>
      <c r="F43" s="1030" t="e">
        <f ca="1">"4."&amp;mergeValue(A43) &amp;"."&amp;mergeValue(B43)</f>
        <v>#NAME?</v>
      </c>
      <c r="G43" s="831" t="s">
        <v>591</v>
      </c>
      <c r="H43" s="1120" t="str">
        <f>IF(region_name="","",region_name)</f>
        <v>Ростовская область</v>
      </c>
      <c r="I43" s="817" t="s">
        <v>499</v>
      </c>
      <c r="J43" s="616"/>
      <c r="K43" s="1014"/>
      <c r="L43" s="1014"/>
      <c r="M43" s="1014"/>
      <c r="N43" s="1014"/>
      <c r="O43" s="1014"/>
      <c r="P43" s="1014"/>
      <c r="Q43" s="1014"/>
      <c r="R43" s="1014"/>
      <c r="S43" s="1014"/>
      <c r="T43" s="1014"/>
    </row>
    <row r="44" spans="1:20" s="1008" customFormat="1" ht="22.5">
      <c r="A44" s="1220"/>
      <c r="B44" s="1220"/>
      <c r="C44" s="1220">
        <v>1</v>
      </c>
      <c r="D44" s="1116"/>
      <c r="F44" s="1030" t="e">
        <f ca="1">"4."&amp;mergeValue(A44) &amp;"."&amp;mergeValue(B44)&amp;"."&amp;mergeValue(C44)</f>
        <v>#NAME?</v>
      </c>
      <c r="G44" s="818" t="s">
        <v>497</v>
      </c>
      <c r="H44" s="1120" t="str">
        <f>IF(Территории!H16="","","" &amp; Территории!H16 &amp; "")</f>
        <v>Красносулинский район</v>
      </c>
      <c r="I44" s="817" t="s">
        <v>500</v>
      </c>
      <c r="J44" s="616"/>
      <c r="K44" s="1014"/>
      <c r="L44" s="1014"/>
      <c r="M44" s="1014"/>
      <c r="N44" s="1014"/>
      <c r="O44" s="1014"/>
      <c r="P44" s="1014"/>
      <c r="Q44" s="1014"/>
      <c r="R44" s="1014"/>
      <c r="S44" s="1014"/>
      <c r="T44" s="1014"/>
    </row>
    <row r="45" spans="1:20" s="1008" customFormat="1" ht="56.25">
      <c r="A45" s="1220"/>
      <c r="B45" s="1220"/>
      <c r="C45" s="1220"/>
      <c r="D45" s="1116">
        <v>1</v>
      </c>
      <c r="F45" s="1030" t="e">
        <f ca="1">"4."&amp;mergeValue(A45) &amp;"."&amp;mergeValue(B45)&amp;"."&amp;mergeValue(C45)&amp;"."&amp;mergeValue(D45)</f>
        <v>#NAME?</v>
      </c>
      <c r="G45" s="819" t="s">
        <v>498</v>
      </c>
      <c r="H45" s="1120" t="str">
        <f>IF(Территории!R17="","","" &amp; Территории!R17 &amp; "")</f>
        <v>Красносулинское городское поселение (60626101)</v>
      </c>
      <c r="I45" s="1117" t="s">
        <v>590</v>
      </c>
      <c r="J45" s="616"/>
      <c r="K45" s="1014"/>
      <c r="L45" s="1014"/>
      <c r="M45" s="1014"/>
      <c r="N45" s="1014"/>
      <c r="O45" s="1014"/>
      <c r="P45" s="1014"/>
      <c r="Q45" s="1014"/>
      <c r="R45" s="1014"/>
      <c r="S45" s="1014"/>
      <c r="T45" s="1014"/>
    </row>
    <row r="46" spans="1:20" s="1008" customFormat="1" ht="22.5">
      <c r="A46" s="1220"/>
      <c r="B46" s="1014">
        <v>3</v>
      </c>
      <c r="C46" s="1014"/>
      <c r="D46" s="1014"/>
      <c r="F46" s="1030" t="e">
        <f ca="1">"4."&amp;mergeValue(A46)</f>
        <v>#NAME?</v>
      </c>
      <c r="G46" s="816" t="s">
        <v>496</v>
      </c>
      <c r="H46" s="1126" t="s">
        <v>458</v>
      </c>
      <c r="I46" s="817"/>
      <c r="J46" s="616"/>
      <c r="K46" s="1014"/>
      <c r="L46" s="1014"/>
      <c r="M46" s="1014"/>
      <c r="N46" s="1014"/>
      <c r="O46" s="1014"/>
      <c r="P46" s="1014"/>
      <c r="Q46" s="1014"/>
      <c r="R46" s="1014"/>
      <c r="S46" s="1014"/>
      <c r="T46" s="1014"/>
    </row>
    <row r="47" spans="1:20" s="1008" customFormat="1" ht="18.75">
      <c r="A47" s="1220"/>
      <c r="B47" s="1220">
        <v>2</v>
      </c>
      <c r="C47" s="1116"/>
      <c r="D47" s="1116"/>
      <c r="F47" s="1030" t="e">
        <f ca="1">"4."&amp;mergeValue(A47) &amp;"."&amp;mergeValue(B47)</f>
        <v>#NAME?</v>
      </c>
      <c r="G47" s="831" t="s">
        <v>591</v>
      </c>
      <c r="H47" s="1120" t="str">
        <f>IF(region_name="","",region_name)</f>
        <v>Ростовская область</v>
      </c>
      <c r="I47" s="817" t="s">
        <v>499</v>
      </c>
      <c r="J47" s="616"/>
      <c r="K47" s="1014"/>
      <c r="L47" s="1014"/>
      <c r="M47" s="1014"/>
      <c r="N47" s="1014"/>
      <c r="O47" s="1014"/>
      <c r="P47" s="1014"/>
      <c r="Q47" s="1014"/>
      <c r="R47" s="1014"/>
      <c r="S47" s="1014"/>
      <c r="T47" s="1014"/>
    </row>
    <row r="48" spans="1:20" s="1008" customFormat="1" ht="22.5">
      <c r="A48" s="1220"/>
      <c r="B48" s="1220"/>
      <c r="C48" s="1220">
        <v>1</v>
      </c>
      <c r="D48" s="1116"/>
      <c r="F48" s="1030" t="e">
        <f ca="1">"4."&amp;mergeValue(A48) &amp;"."&amp;mergeValue(B48)&amp;"."&amp;mergeValue(C48)</f>
        <v>#NAME?</v>
      </c>
      <c r="G48" s="818" t="s">
        <v>497</v>
      </c>
      <c r="H48" s="1120" t="str">
        <f>IF(Территории!H19="","","" &amp; Территории!H19 &amp; "")</f>
        <v>Красносулинский район</v>
      </c>
      <c r="I48" s="817" t="s">
        <v>500</v>
      </c>
      <c r="J48" s="616"/>
      <c r="K48" s="1014"/>
      <c r="L48" s="1014"/>
      <c r="M48" s="1014"/>
      <c r="N48" s="1014"/>
      <c r="O48" s="1014"/>
      <c r="P48" s="1014"/>
      <c r="Q48" s="1014"/>
      <c r="R48" s="1014"/>
      <c r="S48" s="1014"/>
      <c r="T48" s="1014"/>
    </row>
    <row r="49" spans="1:20" s="1008" customFormat="1" ht="56.25">
      <c r="A49" s="1220"/>
      <c r="B49" s="1220"/>
      <c r="C49" s="1220"/>
      <c r="D49" s="1116">
        <v>1</v>
      </c>
      <c r="F49" s="1030" t="e">
        <f ca="1">"4."&amp;mergeValue(A49) &amp;"."&amp;mergeValue(B49)&amp;"."&amp;mergeValue(C49)&amp;"."&amp;mergeValue(D49)</f>
        <v>#NAME?</v>
      </c>
      <c r="G49" s="819" t="s">
        <v>498</v>
      </c>
      <c r="H49" s="1120" t="str">
        <f>IF(Территории!R20="","","" &amp; Территории!R20 &amp; "")</f>
        <v>Красносулинское городское поселение (60626101)</v>
      </c>
      <c r="I49" s="1117" t="s">
        <v>590</v>
      </c>
      <c r="J49" s="616"/>
      <c r="K49" s="1014"/>
      <c r="L49" s="1014"/>
      <c r="M49" s="1014"/>
      <c r="N49" s="1014"/>
      <c r="O49" s="1014"/>
      <c r="P49" s="1014"/>
      <c r="Q49" s="1014"/>
      <c r="R49" s="1014"/>
      <c r="S49" s="1014"/>
      <c r="T49" s="1014"/>
    </row>
    <row r="50" spans="1:20" s="773" customFormat="1" ht="3" customHeight="1">
      <c r="A50" s="774"/>
      <c r="B50" s="774"/>
      <c r="C50" s="774"/>
      <c r="D50" s="774"/>
      <c r="F50" s="823"/>
      <c r="G50" s="417"/>
      <c r="H50" s="418"/>
      <c r="I50" s="984"/>
      <c r="J50" s="774"/>
      <c r="K50" s="774"/>
      <c r="L50" s="774"/>
      <c r="M50" s="774"/>
      <c r="N50" s="774"/>
      <c r="O50" s="774"/>
      <c r="P50" s="774"/>
      <c r="Q50" s="774"/>
      <c r="R50" s="774"/>
      <c r="S50" s="774"/>
      <c r="T50" s="774"/>
    </row>
    <row r="51" spans="1:20" s="773" customFormat="1" ht="15" customHeight="1">
      <c r="A51" s="774"/>
      <c r="B51" s="774"/>
      <c r="C51" s="774"/>
      <c r="D51" s="774"/>
      <c r="F51" s="823"/>
      <c r="G51" s="1215" t="s">
        <v>592</v>
      </c>
      <c r="H51" s="1215"/>
      <c r="I51" s="984"/>
      <c r="J51" s="774"/>
      <c r="K51" s="774"/>
      <c r="L51" s="774"/>
      <c r="M51" s="774"/>
      <c r="N51" s="774"/>
      <c r="O51" s="774"/>
      <c r="P51" s="774"/>
      <c r="Q51" s="774"/>
      <c r="R51" s="774"/>
      <c r="S51" s="774"/>
      <c r="T51" s="774"/>
    </row>
  </sheetData>
  <sheetProtection password="FA9C" sheet="1" objects="1" scenarios="1" formatColumns="0" formatRows="0"/>
  <mergeCells count="25">
    <mergeCell ref="G51:H51"/>
    <mergeCell ref="A36:A49"/>
    <mergeCell ref="B39:B41"/>
    <mergeCell ref="C40:C41"/>
    <mergeCell ref="B43:B45"/>
    <mergeCell ref="C44:C45"/>
    <mergeCell ref="B47:B49"/>
    <mergeCell ref="C48:C49"/>
    <mergeCell ref="A22:A35"/>
    <mergeCell ref="B25:B27"/>
    <mergeCell ref="C26:C27"/>
    <mergeCell ref="B29:B31"/>
    <mergeCell ref="C30:C31"/>
    <mergeCell ref="B33:B35"/>
    <mergeCell ref="C34:C35"/>
    <mergeCell ref="F2:H2"/>
    <mergeCell ref="F4:H4"/>
    <mergeCell ref="I4:I5"/>
    <mergeCell ref="A8:A21"/>
    <mergeCell ref="B11:B13"/>
    <mergeCell ref="C12:C13"/>
    <mergeCell ref="B15:B17"/>
    <mergeCell ref="C16:C17"/>
    <mergeCell ref="B19:B21"/>
    <mergeCell ref="C20:C21"/>
  </mergeCells>
  <dataValidations count="1">
    <dataValidation type="textLength" operator="lessThanOrEqual" allowBlank="1" showInputMessage="1" showErrorMessage="1" errorTitle="Ошибка" error="Допускается ввод не более 900 символов!" sqref="I50:I51">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99" t="s">
        <v>55</v>
      </c>
      <c r="E7" s="1299"/>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03" t="s">
        <v>56</v>
      </c>
      <c r="C2" s="1303"/>
      <c r="D2" s="1303"/>
      <c r="E2" s="439"/>
    </row>
    <row r="3" spans="2:5" ht="3" customHeight="1"/>
    <row r="4" spans="2:5" ht="21.75" customHeight="1" thickBot="1">
      <c r="B4" s="1135" t="s">
        <v>1</v>
      </c>
      <c r="C4" s="1135" t="s">
        <v>91</v>
      </c>
      <c r="D4" s="1135"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2">
        <v>43802.394780092596</v>
      </c>
      <c r="B2" s="12" t="s">
        <v>772</v>
      </c>
      <c r="C2" s="12" t="s">
        <v>442</v>
      </c>
    </row>
    <row r="3" spans="1:4">
      <c r="A3" s="1102">
        <v>43802.394803240742</v>
      </c>
      <c r="B3" s="12" t="s">
        <v>773</v>
      </c>
      <c r="C3" s="12" t="s">
        <v>442</v>
      </c>
    </row>
    <row r="4" spans="1:4" ht="78.75">
      <c r="A4" s="1102">
        <v>43802.394803240742</v>
      </c>
      <c r="B4" s="12" t="s">
        <v>774</v>
      </c>
      <c r="C4" s="12" t="s">
        <v>442</v>
      </c>
    </row>
    <row r="5" spans="1:4">
      <c r="A5" s="1102">
        <v>43802.394803240742</v>
      </c>
      <c r="B5" s="12" t="s">
        <v>775</v>
      </c>
      <c r="C5" s="12" t="s">
        <v>442</v>
      </c>
    </row>
    <row r="6" spans="1:4">
      <c r="A6" s="1102">
        <v>43802.394837962966</v>
      </c>
      <c r="B6" s="12" t="s">
        <v>776</v>
      </c>
      <c r="C6" s="12" t="s">
        <v>442</v>
      </c>
    </row>
    <row r="7" spans="1:4">
      <c r="A7" s="1102">
        <v>43802.395196759258</v>
      </c>
      <c r="B7" s="12" t="s">
        <v>777</v>
      </c>
      <c r="C7" s="12" t="s">
        <v>778</v>
      </c>
    </row>
    <row r="8" spans="1:4">
      <c r="A8" s="1102">
        <v>43802.395486111112</v>
      </c>
      <c r="B8" s="12" t="s">
        <v>772</v>
      </c>
      <c r="C8" s="12" t="s">
        <v>442</v>
      </c>
    </row>
    <row r="9" spans="1:4">
      <c r="A9" s="1102">
        <v>43802.395497685182</v>
      </c>
      <c r="B9" s="12" t="s">
        <v>773</v>
      </c>
      <c r="C9" s="12" t="s">
        <v>442</v>
      </c>
    </row>
    <row r="10" spans="1:4" ht="78.75">
      <c r="A10" s="1102">
        <v>43802.395497685182</v>
      </c>
      <c r="B10" s="12" t="s">
        <v>774</v>
      </c>
      <c r="C10" s="12" t="s">
        <v>442</v>
      </c>
    </row>
    <row r="11" spans="1:4">
      <c r="A11" s="1102">
        <v>43802.395497685182</v>
      </c>
      <c r="B11" s="12" t="s">
        <v>775</v>
      </c>
      <c r="C11" s="12" t="s">
        <v>442</v>
      </c>
    </row>
    <row r="12" spans="1:4">
      <c r="A12" s="1102">
        <v>43802.395543981482</v>
      </c>
      <c r="B12" s="12" t="s">
        <v>776</v>
      </c>
      <c r="C12" s="12" t="s">
        <v>442</v>
      </c>
    </row>
    <row r="13" spans="1:4">
      <c r="A13" s="1102">
        <v>43802.396249999998</v>
      </c>
      <c r="B13" s="12" t="s">
        <v>777</v>
      </c>
      <c r="C13" s="12" t="s">
        <v>778</v>
      </c>
    </row>
    <row r="14" spans="1:4">
      <c r="A14" s="1102">
        <v>43802.427511574075</v>
      </c>
      <c r="B14" s="12" t="s">
        <v>772</v>
      </c>
      <c r="C14" s="12" t="s">
        <v>442</v>
      </c>
    </row>
    <row r="15" spans="1:4">
      <c r="A15" s="1102">
        <v>43802.427523148152</v>
      </c>
      <c r="B15" s="12" t="s">
        <v>773</v>
      </c>
      <c r="C15" s="12" t="s">
        <v>442</v>
      </c>
    </row>
    <row r="16" spans="1:4" ht="78.75">
      <c r="A16" s="1102">
        <v>43802.427523148152</v>
      </c>
      <c r="B16" s="12" t="s">
        <v>774</v>
      </c>
      <c r="C16" s="12" t="s">
        <v>442</v>
      </c>
    </row>
    <row r="17" spans="1:3">
      <c r="A17" s="1102">
        <v>43802.427523148152</v>
      </c>
      <c r="B17" s="12" t="s">
        <v>775</v>
      </c>
      <c r="C17" s="12" t="s">
        <v>442</v>
      </c>
    </row>
    <row r="18" spans="1:3">
      <c r="A18" s="1102">
        <v>43802.427557870367</v>
      </c>
      <c r="B18" s="12" t="s">
        <v>776</v>
      </c>
      <c r="C18" s="12" t="s">
        <v>442</v>
      </c>
    </row>
    <row r="19" spans="1:3" ht="22.5">
      <c r="A19" s="1102">
        <v>43802.427627314813</v>
      </c>
      <c r="B19" s="12" t="s">
        <v>2272</v>
      </c>
      <c r="C19" s="12" t="s">
        <v>442</v>
      </c>
    </row>
    <row r="20" spans="1:3" ht="22.5">
      <c r="A20" s="1102">
        <v>43802.427627314813</v>
      </c>
      <c r="B20" s="12" t="s">
        <v>2273</v>
      </c>
      <c r="C20" s="12" t="s">
        <v>442</v>
      </c>
    </row>
    <row r="21" spans="1:3">
      <c r="A21" s="1102">
        <v>43802.427627314813</v>
      </c>
      <c r="B21" s="12" t="s">
        <v>2274</v>
      </c>
      <c r="C21" s="12" t="s">
        <v>442</v>
      </c>
    </row>
    <row r="22" spans="1:3" ht="22.5">
      <c r="A22" s="1102">
        <v>43802.42765046296</v>
      </c>
      <c r="B22" s="12" t="s">
        <v>2275</v>
      </c>
      <c r="C22" s="12" t="s">
        <v>442</v>
      </c>
    </row>
    <row r="23" spans="1:3" ht="33.75">
      <c r="A23" s="1102">
        <v>43802.427812499998</v>
      </c>
      <c r="B23" s="12" t="s">
        <v>2277</v>
      </c>
      <c r="C23" s="12" t="s">
        <v>442</v>
      </c>
    </row>
    <row r="24" spans="1:3">
      <c r="A24" s="1102">
        <v>43819.428993055553</v>
      </c>
      <c r="B24" s="12" t="s">
        <v>772</v>
      </c>
      <c r="C24" s="12" t="s">
        <v>442</v>
      </c>
    </row>
    <row r="25" spans="1:3">
      <c r="A25" s="1102">
        <v>43819.429027777776</v>
      </c>
      <c r="B25" s="12" t="s">
        <v>2278</v>
      </c>
      <c r="C25" s="12" t="s">
        <v>442</v>
      </c>
    </row>
    <row r="26" spans="1:3">
      <c r="A26" s="1102">
        <v>43824.690868055557</v>
      </c>
      <c r="B26" s="12" t="s">
        <v>772</v>
      </c>
      <c r="C26" s="12" t="s">
        <v>442</v>
      </c>
    </row>
    <row r="27" spans="1:3">
      <c r="A27" s="1102">
        <v>43824.690891203703</v>
      </c>
      <c r="B27" s="12" t="s">
        <v>2278</v>
      </c>
      <c r="C27" s="12" t="s">
        <v>442</v>
      </c>
    </row>
    <row r="28" spans="1:3">
      <c r="A28" s="1102">
        <v>43824.692013888889</v>
      </c>
      <c r="B28" s="12" t="s">
        <v>772</v>
      </c>
      <c r="C28" s="12" t="s">
        <v>442</v>
      </c>
    </row>
    <row r="29" spans="1:3">
      <c r="A29" s="1102">
        <v>43824.692025462966</v>
      </c>
      <c r="B29" s="12" t="s">
        <v>2278</v>
      </c>
      <c r="C29" s="12" t="s">
        <v>442</v>
      </c>
    </row>
    <row r="30" spans="1:3">
      <c r="A30" s="1102">
        <v>43825.369687500002</v>
      </c>
      <c r="B30" s="12" t="s">
        <v>772</v>
      </c>
      <c r="C30" s="12" t="s">
        <v>442</v>
      </c>
    </row>
    <row r="31" spans="1:3">
      <c r="A31" s="1102">
        <v>43825.369710648149</v>
      </c>
      <c r="B31" s="12" t="s">
        <v>2278</v>
      </c>
      <c r="C31" s="12" t="s">
        <v>442</v>
      </c>
    </row>
    <row r="32" spans="1:3">
      <c r="A32" s="1102">
        <v>43839.465416666666</v>
      </c>
      <c r="B32" s="12" t="s">
        <v>772</v>
      </c>
      <c r="C32" s="12" t="s">
        <v>442</v>
      </c>
    </row>
    <row r="33" spans="1:3">
      <c r="A33" s="1102">
        <v>43839.465451388889</v>
      </c>
      <c r="B33" s="12" t="s">
        <v>2278</v>
      </c>
      <c r="C33"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5">
        <v>1</v>
      </c>
      <c r="E9" s="1317"/>
      <c r="F9" s="1319"/>
      <c r="G9" s="1323" t="s">
        <v>85</v>
      </c>
      <c r="H9" s="1185"/>
      <c r="I9" s="1185">
        <v>1</v>
      </c>
      <c r="J9" s="1312"/>
      <c r="K9" s="1247" t="s">
        <v>85</v>
      </c>
      <c r="L9" s="1177"/>
      <c r="M9" s="1177" t="s">
        <v>93</v>
      </c>
      <c r="N9" s="1315"/>
      <c r="O9" s="1247" t="s">
        <v>85</v>
      </c>
      <c r="P9" s="1177"/>
      <c r="Q9" s="1177" t="s">
        <v>93</v>
      </c>
      <c r="R9" s="1316"/>
      <c r="S9" s="1247" t="s">
        <v>85</v>
      </c>
      <c r="T9" s="1088"/>
      <c r="U9" s="1088" t="s">
        <v>93</v>
      </c>
      <c r="V9" s="1127"/>
      <c r="W9" s="307"/>
    </row>
    <row r="10" spans="1:23" s="740" customFormat="1" ht="17.100000000000001" customHeight="1">
      <c r="A10" s="205"/>
      <c r="C10" s="159"/>
      <c r="D10" s="1185"/>
      <c r="E10" s="1317"/>
      <c r="F10" s="1319"/>
      <c r="G10" s="1323"/>
      <c r="H10" s="1185"/>
      <c r="I10" s="1185"/>
      <c r="J10" s="1312"/>
      <c r="K10" s="1247"/>
      <c r="L10" s="1177"/>
      <c r="M10" s="1177"/>
      <c r="N10" s="1315"/>
      <c r="O10" s="1247"/>
      <c r="P10" s="1177"/>
      <c r="Q10" s="1177"/>
      <c r="R10" s="1316"/>
      <c r="S10" s="1247"/>
      <c r="T10" s="1090"/>
      <c r="U10" s="745"/>
      <c r="V10" s="746" t="s">
        <v>715</v>
      </c>
      <c r="W10" s="747"/>
    </row>
    <row r="11" spans="1:23" s="102" customFormat="1" ht="17.100000000000001" customHeight="1">
      <c r="A11" s="205"/>
      <c r="C11" s="159"/>
      <c r="D11" s="1182"/>
      <c r="E11" s="1318"/>
      <c r="F11" s="1320"/>
      <c r="G11" s="1182"/>
      <c r="H11" s="1182"/>
      <c r="I11" s="1182"/>
      <c r="J11" s="1313"/>
      <c r="K11" s="1182"/>
      <c r="L11" s="1182"/>
      <c r="M11" s="1182"/>
      <c r="N11" s="1316"/>
      <c r="O11" s="1182"/>
      <c r="P11" s="1089"/>
      <c r="Q11" s="745"/>
      <c r="R11" s="746" t="s">
        <v>714</v>
      </c>
      <c r="S11" s="742"/>
      <c r="T11" s="742"/>
      <c r="U11" s="742"/>
      <c r="V11" s="742"/>
      <c r="W11" s="747"/>
    </row>
    <row r="12" spans="1:23" s="102" customFormat="1" ht="17.100000000000001" customHeight="1">
      <c r="A12" s="205"/>
      <c r="C12" s="159"/>
      <c r="D12" s="1182"/>
      <c r="E12" s="1318"/>
      <c r="F12" s="1320"/>
      <c r="G12" s="1182"/>
      <c r="H12" s="1182"/>
      <c r="I12" s="1182"/>
      <c r="J12" s="1313"/>
      <c r="K12" s="1182"/>
      <c r="L12" s="745"/>
      <c r="M12" s="746"/>
      <c r="N12" s="746" t="s">
        <v>412</v>
      </c>
      <c r="O12" s="746"/>
      <c r="P12" s="746"/>
      <c r="Q12" s="746"/>
      <c r="R12" s="746"/>
      <c r="S12" s="742"/>
      <c r="T12" s="742"/>
      <c r="U12" s="742"/>
      <c r="V12" s="742"/>
      <c r="W12" s="747"/>
    </row>
    <row r="13" spans="1:23" s="102" customFormat="1" ht="17.25" customHeight="1">
      <c r="A13" s="205"/>
      <c r="C13" s="159"/>
      <c r="D13" s="1182"/>
      <c r="E13" s="1318"/>
      <c r="F13" s="1320"/>
      <c r="G13" s="118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1"/>
      <c r="E15" s="1321"/>
      <c r="F15" s="1322"/>
      <c r="G15" s="1324"/>
      <c r="H15" s="1185"/>
      <c r="I15" s="1185">
        <v>1</v>
      </c>
      <c r="J15" s="1312"/>
      <c r="K15" s="1247" t="s">
        <v>85</v>
      </c>
      <c r="L15" s="1177"/>
      <c r="M15" s="1177" t="s">
        <v>93</v>
      </c>
      <c r="N15" s="1315"/>
      <c r="O15" s="1247" t="s">
        <v>85</v>
      </c>
      <c r="P15" s="1177"/>
      <c r="Q15" s="1177" t="s">
        <v>93</v>
      </c>
      <c r="R15" s="1316"/>
      <c r="S15" s="1247" t="s">
        <v>85</v>
      </c>
      <c r="T15" s="1088"/>
      <c r="U15" s="1088" t="s">
        <v>93</v>
      </c>
      <c r="V15" s="1127"/>
      <c r="W15" s="307"/>
    </row>
    <row r="16" spans="1:23" s="743" customFormat="1" ht="16.5" customHeight="1">
      <c r="A16" s="749"/>
      <c r="B16" s="744"/>
      <c r="C16" s="748"/>
      <c r="D16" s="1311"/>
      <c r="E16" s="1321"/>
      <c r="F16" s="1322"/>
      <c r="G16" s="1324"/>
      <c r="H16" s="1185"/>
      <c r="I16" s="1185"/>
      <c r="J16" s="1312"/>
      <c r="K16" s="1247"/>
      <c r="L16" s="1177"/>
      <c r="M16" s="1177"/>
      <c r="N16" s="1315"/>
      <c r="O16" s="1247"/>
      <c r="P16" s="1177"/>
      <c r="Q16" s="1177"/>
      <c r="R16" s="1316"/>
      <c r="S16" s="1247"/>
      <c r="T16" s="1090"/>
      <c r="U16" s="745"/>
      <c r="V16" s="746" t="s">
        <v>715</v>
      </c>
      <c r="W16" s="747"/>
    </row>
    <row r="17" spans="1:36" ht="17.100000000000001" customHeight="1">
      <c r="A17" s="205"/>
      <c r="B17" s="102"/>
      <c r="C17" s="159"/>
      <c r="D17" s="1311"/>
      <c r="E17" s="1321"/>
      <c r="F17" s="1322"/>
      <c r="G17" s="1324"/>
      <c r="H17" s="1185"/>
      <c r="I17" s="1185"/>
      <c r="J17" s="1313"/>
      <c r="K17" s="1247"/>
      <c r="L17" s="1177"/>
      <c r="M17" s="1177"/>
      <c r="N17" s="1316"/>
      <c r="O17" s="1247"/>
      <c r="P17" s="1089"/>
      <c r="Q17" s="745"/>
      <c r="R17" s="746" t="s">
        <v>714</v>
      </c>
      <c r="S17" s="742"/>
      <c r="T17" s="742"/>
      <c r="U17" s="742"/>
      <c r="V17" s="742"/>
      <c r="W17" s="747"/>
    </row>
    <row r="18" spans="1:36" ht="17.100000000000001" customHeight="1">
      <c r="A18" s="205"/>
      <c r="B18" s="102"/>
      <c r="C18" s="159"/>
      <c r="D18" s="1311"/>
      <c r="E18" s="1321"/>
      <c r="F18" s="1322"/>
      <c r="G18" s="1324"/>
      <c r="H18" s="1185"/>
      <c r="I18" s="1185"/>
      <c r="J18" s="1313"/>
      <c r="K18" s="1247"/>
      <c r="L18" s="745"/>
      <c r="M18" s="746"/>
      <c r="N18" s="746" t="s">
        <v>412</v>
      </c>
      <c r="O18" s="746"/>
      <c r="P18" s="746"/>
      <c r="Q18" s="746"/>
      <c r="R18" s="746"/>
      <c r="S18" s="742"/>
      <c r="T18" s="742"/>
      <c r="U18" s="742"/>
      <c r="V18" s="742"/>
      <c r="W18" s="747"/>
    </row>
    <row r="19" spans="1:36" ht="17.100000000000001" customHeight="1">
      <c r="A19" s="205"/>
      <c r="B19" s="102"/>
      <c r="C19" s="159"/>
      <c r="D19" s="1311"/>
      <c r="E19" s="1321"/>
      <c r="F19" s="1322"/>
      <c r="G19" s="132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4" t="s">
        <v>298</v>
      </c>
      <c r="P27" s="1314"/>
      <c r="Q27" s="1314"/>
      <c r="R27" s="1278" t="s">
        <v>270</v>
      </c>
      <c r="S27" s="1278"/>
      <c r="T27" s="1278"/>
      <c r="U27" s="1232" t="s">
        <v>341</v>
      </c>
      <c r="W27" s="1325"/>
    </row>
    <row r="28" spans="1:36" ht="17.100000000000001" customHeight="1">
      <c r="O28" s="1279" t="s">
        <v>604</v>
      </c>
      <c r="P28" s="1279" t="s">
        <v>271</v>
      </c>
      <c r="Q28" s="1279"/>
      <c r="R28" s="1278"/>
      <c r="S28" s="1278"/>
      <c r="T28" s="1278"/>
      <c r="U28" s="1232"/>
      <c r="W28" s="1325"/>
    </row>
    <row r="29" spans="1:36" ht="37.5" customHeight="1">
      <c r="O29" s="1279"/>
      <c r="P29" s="104" t="s">
        <v>605</v>
      </c>
      <c r="Q29" s="104" t="s">
        <v>6</v>
      </c>
      <c r="R29" s="105" t="s">
        <v>274</v>
      </c>
      <c r="S29" s="1280" t="s">
        <v>273</v>
      </c>
      <c r="T29" s="1280"/>
      <c r="U29" s="1232"/>
      <c r="W29" s="1325"/>
    </row>
    <row r="30" spans="1:36" ht="17.100000000000001" customHeight="1">
      <c r="G30" s="157"/>
      <c r="H30" s="157"/>
      <c r="I30" s="157"/>
      <c r="J30" s="157"/>
      <c r="K30" s="157"/>
      <c r="L30" s="122"/>
      <c r="M30" s="432" t="s">
        <v>183</v>
      </c>
      <c r="N30" s="433"/>
      <c r="O30" s="1326"/>
      <c r="P30" s="1326"/>
      <c r="Q30" s="1326"/>
      <c r="R30" s="1326"/>
      <c r="S30" s="1326"/>
      <c r="T30" s="1326"/>
      <c r="U30" s="1326"/>
      <c r="V30" s="122"/>
      <c r="W30" s="122"/>
      <c r="X30" s="204"/>
      <c r="Y30" s="204"/>
      <c r="Z30" s="204"/>
      <c r="AA30" s="204"/>
      <c r="AB30" s="204"/>
      <c r="AC30" s="204"/>
      <c r="AD30" s="204"/>
      <c r="AE30" s="204"/>
      <c r="AF30" s="204"/>
      <c r="AG30" s="204"/>
      <c r="AH30" s="204"/>
      <c r="AI30" s="204"/>
      <c r="AJ30" s="204"/>
    </row>
    <row r="31" spans="1:36" s="524" customFormat="1" ht="22.5">
      <c r="A31" s="1251">
        <v>1</v>
      </c>
      <c r="B31" s="848"/>
      <c r="C31" s="848"/>
      <c r="D31" s="848"/>
      <c r="E31" s="849"/>
      <c r="F31" s="850"/>
      <c r="G31" s="850"/>
      <c r="H31" s="850"/>
      <c r="I31" s="851"/>
      <c r="J31" s="846"/>
      <c r="K31" s="853"/>
      <c r="L31" s="594" t="e">
        <f ca="1">mergeValue(A31)</f>
        <v>#NAME?</v>
      </c>
      <c r="M31" s="642" t="s">
        <v>20</v>
      </c>
      <c r="N31" s="647"/>
      <c r="O31" s="1258"/>
      <c r="P31" s="1259"/>
      <c r="Q31" s="1259"/>
      <c r="R31" s="1259"/>
      <c r="S31" s="1259"/>
      <c r="T31" s="1259"/>
      <c r="U31" s="1259"/>
      <c r="V31" s="1260"/>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51"/>
      <c r="B32" s="1251">
        <v>1</v>
      </c>
      <c r="C32" s="848"/>
      <c r="D32" s="848"/>
      <c r="E32" s="850"/>
      <c r="F32" s="850"/>
      <c r="G32" s="850"/>
      <c r="H32" s="850"/>
      <c r="I32" s="845"/>
      <c r="J32" s="844"/>
      <c r="K32" s="847"/>
      <c r="L32" s="594" t="e">
        <f ca="1">mergeValue(A32) &amp;"."&amp; mergeValue(B32)</f>
        <v>#NAME?</v>
      </c>
      <c r="M32" s="547" t="s">
        <v>16</v>
      </c>
      <c r="N32" s="647"/>
      <c r="O32" s="1258"/>
      <c r="P32" s="1259"/>
      <c r="Q32" s="1259"/>
      <c r="R32" s="1259"/>
      <c r="S32" s="1259"/>
      <c r="T32" s="1259"/>
      <c r="U32" s="1259"/>
      <c r="V32" s="1260"/>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51"/>
      <c r="B33" s="1251"/>
      <c r="C33" s="1251">
        <v>1</v>
      </c>
      <c r="D33" s="848"/>
      <c r="E33" s="850"/>
      <c r="F33" s="850"/>
      <c r="G33" s="850"/>
      <c r="H33" s="850"/>
      <c r="I33" s="852"/>
      <c r="J33" s="844"/>
      <c r="K33" s="847"/>
      <c r="L33" s="594" t="e">
        <f ca="1">mergeValue(A33) &amp;"."&amp; mergeValue(B33)&amp;"."&amp; mergeValue(C33)</f>
        <v>#NAME?</v>
      </c>
      <c r="M33" s="548" t="s">
        <v>7</v>
      </c>
      <c r="N33" s="647"/>
      <c r="O33" s="1258"/>
      <c r="P33" s="1259"/>
      <c r="Q33" s="1259"/>
      <c r="R33" s="1259"/>
      <c r="S33" s="1259"/>
      <c r="T33" s="1259"/>
      <c r="U33" s="1259"/>
      <c r="V33" s="1260"/>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51"/>
      <c r="B34" s="1251"/>
      <c r="C34" s="1251"/>
      <c r="D34" s="1251">
        <v>1</v>
      </c>
      <c r="E34" s="850"/>
      <c r="F34" s="850"/>
      <c r="G34" s="850"/>
      <c r="H34" s="850"/>
      <c r="I34" s="852"/>
      <c r="J34" s="844"/>
      <c r="K34" s="847"/>
      <c r="L34" s="594" t="e">
        <f ca="1">mergeValue(A34) &amp;"."&amp; mergeValue(B34)&amp;"."&amp; mergeValue(C34)&amp;"."&amp; mergeValue(D34)</f>
        <v>#NAME?</v>
      </c>
      <c r="M34" s="549" t="s">
        <v>22</v>
      </c>
      <c r="N34" s="647"/>
      <c r="O34" s="1258"/>
      <c r="P34" s="1259"/>
      <c r="Q34" s="1259"/>
      <c r="R34" s="1259"/>
      <c r="S34" s="1259"/>
      <c r="T34" s="1259"/>
      <c r="U34" s="1259"/>
      <c r="V34" s="1260"/>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51"/>
      <c r="B35" s="1251"/>
      <c r="C35" s="1251"/>
      <c r="D35" s="1251"/>
      <c r="E35" s="1251">
        <v>1</v>
      </c>
      <c r="F35" s="850"/>
      <c r="G35" s="850"/>
      <c r="H35" s="848">
        <v>1</v>
      </c>
      <c r="I35" s="1251">
        <v>1</v>
      </c>
      <c r="J35" s="850"/>
      <c r="K35" s="855"/>
      <c r="L35" s="594" t="e">
        <f ca="1">mergeValue(A35) &amp;"."&amp; mergeValue(B35)&amp;"."&amp; mergeValue(C35)&amp;"."&amp; mergeValue(D35)&amp;"."&amp; mergeValue(E35)</f>
        <v>#NAME?</v>
      </c>
      <c r="M35" s="555" t="s">
        <v>9</v>
      </c>
      <c r="N35" s="647"/>
      <c r="O35" s="1254"/>
      <c r="P35" s="1255"/>
      <c r="Q35" s="1255"/>
      <c r="R35" s="1255"/>
      <c r="S35" s="1255"/>
      <c r="T35" s="1255"/>
      <c r="U35" s="1255"/>
      <c r="V35" s="1256"/>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51"/>
      <c r="B36" s="1251"/>
      <c r="C36" s="1251"/>
      <c r="D36" s="1251"/>
      <c r="E36" s="1251"/>
      <c r="F36" s="1251">
        <v>1</v>
      </c>
      <c r="G36" s="848"/>
      <c r="H36" s="848"/>
      <c r="I36" s="1251"/>
      <c r="J36" s="1251">
        <v>1</v>
      </c>
      <c r="K36" s="856"/>
      <c r="L36" s="594" t="e">
        <f ca="1">mergeValue(A36) &amp;"."&amp; mergeValue(B36)&amp;"."&amp; mergeValue(C36)&amp;"."&amp; mergeValue(D36)&amp;"."&amp; mergeValue(E36)&amp;"."&amp; mergeValue(F36)</f>
        <v>#NAME?</v>
      </c>
      <c r="M36" s="556" t="s">
        <v>10</v>
      </c>
      <c r="N36" s="647"/>
      <c r="O36" s="1254"/>
      <c r="P36" s="1255"/>
      <c r="Q36" s="1255"/>
      <c r="R36" s="1255"/>
      <c r="S36" s="1255"/>
      <c r="T36" s="1255"/>
      <c r="U36" s="1255"/>
      <c r="V36" s="1256"/>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51"/>
      <c r="B37" s="1251"/>
      <c r="C37" s="1251"/>
      <c r="D37" s="1251"/>
      <c r="E37" s="1251"/>
      <c r="F37" s="1251"/>
      <c r="G37" s="848">
        <v>1</v>
      </c>
      <c r="H37" s="848"/>
      <c r="I37" s="1251"/>
      <c r="J37" s="1251"/>
      <c r="K37" s="856">
        <v>1</v>
      </c>
      <c r="L37" s="594" t="e">
        <f ca="1">mergeValue(A37) &amp;"."&amp; mergeValue(B37)&amp;"."&amp; mergeValue(C37)&amp;"."&amp; mergeValue(D37)&amp;"."&amp; mergeValue(E37)&amp;"."&amp; mergeValue(F37)&amp;"."&amp; mergeValue(G37)</f>
        <v>#NAME?</v>
      </c>
      <c r="M37" s="1070"/>
      <c r="N37" s="647"/>
      <c r="O37" s="563"/>
      <c r="P37" s="563"/>
      <c r="Q37" s="1095"/>
      <c r="R37" s="1246"/>
      <c r="S37" s="1247" t="s">
        <v>84</v>
      </c>
      <c r="T37" s="1246"/>
      <c r="U37" s="1247" t="s">
        <v>84</v>
      </c>
      <c r="V37" s="563"/>
      <c r="W37" s="1221" t="s">
        <v>654</v>
      </c>
      <c r="X37" s="586" t="e">
        <f ca="1">strCheckDate(O38:V38)</f>
        <v>#NAME?</v>
      </c>
      <c r="Y37" s="590"/>
      <c r="Z37" s="590" t="str">
        <f t="shared" si="0"/>
        <v/>
      </c>
      <c r="AA37" s="590"/>
      <c r="AB37" s="590"/>
      <c r="AC37" s="590"/>
      <c r="AD37" s="586"/>
      <c r="AE37" s="586"/>
      <c r="AF37" s="586"/>
      <c r="AG37" s="586"/>
      <c r="AH37" s="586"/>
      <c r="AI37" s="586"/>
      <c r="AJ37" s="586"/>
    </row>
    <row r="38" spans="1:36" s="524" customFormat="1" ht="14.25" hidden="1" customHeight="1">
      <c r="A38" s="1251"/>
      <c r="B38" s="1251"/>
      <c r="C38" s="1251"/>
      <c r="D38" s="1251"/>
      <c r="E38" s="1251"/>
      <c r="F38" s="1251"/>
      <c r="G38" s="848"/>
      <c r="H38" s="848"/>
      <c r="I38" s="1251"/>
      <c r="J38" s="1251"/>
      <c r="K38" s="856"/>
      <c r="L38" s="601"/>
      <c r="M38" s="647"/>
      <c r="N38" s="647"/>
      <c r="O38" s="563"/>
      <c r="P38" s="563"/>
      <c r="Q38" s="585" t="str">
        <f>R37 &amp; "-" &amp; T37</f>
        <v>-</v>
      </c>
      <c r="R38" s="1246"/>
      <c r="S38" s="1247"/>
      <c r="T38" s="1246"/>
      <c r="U38" s="1247"/>
      <c r="V38" s="563"/>
      <c r="W38" s="1221"/>
      <c r="X38" s="586"/>
      <c r="Y38" s="590"/>
      <c r="Z38" s="590" t="str">
        <f t="shared" si="0"/>
        <v/>
      </c>
      <c r="AA38" s="590"/>
      <c r="AB38" s="590"/>
      <c r="AC38" s="590"/>
      <c r="AD38" s="586"/>
      <c r="AE38" s="586"/>
      <c r="AF38" s="586"/>
      <c r="AG38" s="586"/>
      <c r="AH38" s="586"/>
      <c r="AI38" s="586"/>
      <c r="AJ38" s="586"/>
    </row>
    <row r="39" spans="1:36" s="524" customFormat="1" ht="15" customHeight="1">
      <c r="A39" s="1251"/>
      <c r="B39" s="1251"/>
      <c r="C39" s="1251"/>
      <c r="D39" s="1251"/>
      <c r="E39" s="1251"/>
      <c r="F39" s="1251"/>
      <c r="G39" s="850"/>
      <c r="H39" s="848"/>
      <c r="I39" s="1251"/>
      <c r="J39" s="1251"/>
      <c r="K39" s="855"/>
      <c r="L39" s="539"/>
      <c r="M39" s="558" t="s">
        <v>25</v>
      </c>
      <c r="N39" s="565"/>
      <c r="O39" s="565"/>
      <c r="P39" s="565"/>
      <c r="Q39" s="565"/>
      <c r="R39" s="565"/>
      <c r="S39" s="565"/>
      <c r="T39" s="565"/>
      <c r="U39" s="565"/>
      <c r="V39" s="561"/>
      <c r="W39" s="122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51"/>
      <c r="B40" s="1251"/>
      <c r="C40" s="1251"/>
      <c r="D40" s="1251"/>
      <c r="E40" s="1251"/>
      <c r="F40" s="850"/>
      <c r="G40" s="850"/>
      <c r="H40" s="848"/>
      <c r="I40" s="1251"/>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51"/>
      <c r="B41" s="1251"/>
      <c r="C41" s="1251"/>
      <c r="D41" s="1251"/>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51"/>
      <c r="B42" s="1251"/>
      <c r="C42" s="1251"/>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51"/>
      <c r="B43" s="1251"/>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51"/>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51">
        <v>1</v>
      </c>
      <c r="B49" s="866"/>
      <c r="C49" s="866"/>
      <c r="D49" s="866"/>
      <c r="E49" s="867"/>
      <c r="F49" s="868"/>
      <c r="G49" s="868"/>
      <c r="H49" s="868"/>
      <c r="I49" s="869"/>
      <c r="J49" s="864"/>
      <c r="K49" s="871"/>
      <c r="L49" s="594" t="e">
        <f ca="1">mergeValue(A49)</f>
        <v>#NAME?</v>
      </c>
      <c r="M49" s="642" t="s">
        <v>20</v>
      </c>
      <c r="N49" s="647"/>
      <c r="O49" s="1258"/>
      <c r="P49" s="1259"/>
      <c r="Q49" s="1259"/>
      <c r="R49" s="1259"/>
      <c r="S49" s="1259"/>
      <c r="T49" s="1259"/>
      <c r="U49" s="1259"/>
      <c r="V49" s="1260"/>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51"/>
      <c r="B50" s="1251">
        <v>1</v>
      </c>
      <c r="C50" s="866"/>
      <c r="D50" s="866"/>
      <c r="E50" s="868"/>
      <c r="F50" s="868"/>
      <c r="G50" s="868"/>
      <c r="H50" s="868"/>
      <c r="I50" s="863"/>
      <c r="J50" s="862"/>
      <c r="K50" s="865"/>
      <c r="L50" s="594" t="e">
        <f ca="1">mergeValue(A50) &amp;"."&amp; mergeValue(B50)</f>
        <v>#NAME?</v>
      </c>
      <c r="M50" s="547" t="s">
        <v>16</v>
      </c>
      <c r="N50" s="647"/>
      <c r="O50" s="1258"/>
      <c r="P50" s="1259"/>
      <c r="Q50" s="1259"/>
      <c r="R50" s="1259"/>
      <c r="S50" s="1259"/>
      <c r="T50" s="1259"/>
      <c r="U50" s="1259"/>
      <c r="V50" s="1260"/>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51"/>
      <c r="B51" s="1251"/>
      <c r="C51" s="1251">
        <v>1</v>
      </c>
      <c r="D51" s="866"/>
      <c r="E51" s="868"/>
      <c r="F51" s="868"/>
      <c r="G51" s="868"/>
      <c r="H51" s="868"/>
      <c r="I51" s="870"/>
      <c r="J51" s="862"/>
      <c r="K51" s="865"/>
      <c r="L51" s="594" t="e">
        <f ca="1">mergeValue(A51) &amp;"."&amp; mergeValue(B51)&amp;"."&amp; mergeValue(C51)</f>
        <v>#NAME?</v>
      </c>
      <c r="M51" s="548" t="s">
        <v>7</v>
      </c>
      <c r="N51" s="647"/>
      <c r="O51" s="1258"/>
      <c r="P51" s="1259"/>
      <c r="Q51" s="1259"/>
      <c r="R51" s="1259"/>
      <c r="S51" s="1259"/>
      <c r="T51" s="1259"/>
      <c r="U51" s="1259"/>
      <c r="V51" s="1260"/>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51"/>
      <c r="B52" s="1251"/>
      <c r="C52" s="1251"/>
      <c r="D52" s="1251">
        <v>1</v>
      </c>
      <c r="E52" s="868"/>
      <c r="F52" s="868"/>
      <c r="G52" s="868"/>
      <c r="H52" s="868"/>
      <c r="I52" s="870"/>
      <c r="J52" s="862"/>
      <c r="K52" s="865"/>
      <c r="L52" s="594" t="e">
        <f ca="1">mergeValue(A52) &amp;"."&amp; mergeValue(B52)&amp;"."&amp; mergeValue(C52)&amp;"."&amp; mergeValue(D52)</f>
        <v>#NAME?</v>
      </c>
      <c r="M52" s="549" t="s">
        <v>22</v>
      </c>
      <c r="N52" s="647"/>
      <c r="O52" s="1258"/>
      <c r="P52" s="1259"/>
      <c r="Q52" s="1259"/>
      <c r="R52" s="1259"/>
      <c r="S52" s="1259"/>
      <c r="T52" s="1259"/>
      <c r="U52" s="1259"/>
      <c r="V52" s="1260"/>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51"/>
      <c r="B53" s="1251"/>
      <c r="C53" s="1251"/>
      <c r="D53" s="1251"/>
      <c r="E53" s="1251">
        <v>1</v>
      </c>
      <c r="F53" s="868"/>
      <c r="G53" s="868"/>
      <c r="H53" s="866">
        <v>1</v>
      </c>
      <c r="I53" s="1251">
        <v>1</v>
      </c>
      <c r="J53" s="868"/>
      <c r="K53" s="873"/>
      <c r="L53" s="594" t="e">
        <f ca="1">mergeValue(A53) &amp;"."&amp; mergeValue(B53)&amp;"."&amp; mergeValue(C53)&amp;"."&amp; mergeValue(D53)&amp;"."&amp; mergeValue(E53)</f>
        <v>#NAME?</v>
      </c>
      <c r="M53" s="555" t="s">
        <v>9</v>
      </c>
      <c r="N53" s="647"/>
      <c r="O53" s="1254"/>
      <c r="P53" s="1255"/>
      <c r="Q53" s="1255"/>
      <c r="R53" s="1255"/>
      <c r="S53" s="1255"/>
      <c r="T53" s="1255"/>
      <c r="U53" s="1255"/>
      <c r="V53" s="1256"/>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51"/>
      <c r="B54" s="1251"/>
      <c r="C54" s="1251"/>
      <c r="D54" s="1251"/>
      <c r="E54" s="1251"/>
      <c r="F54" s="1251">
        <v>1</v>
      </c>
      <c r="G54" s="866"/>
      <c r="H54" s="866"/>
      <c r="I54" s="1251"/>
      <c r="J54" s="1251">
        <v>1</v>
      </c>
      <c r="K54" s="874"/>
      <c r="L54" s="594" t="e">
        <f ca="1">mergeValue(A54) &amp;"."&amp; mergeValue(B54)&amp;"."&amp; mergeValue(C54)&amp;"."&amp; mergeValue(D54)&amp;"."&amp; mergeValue(E54)&amp;"."&amp; mergeValue(F54)</f>
        <v>#NAME?</v>
      </c>
      <c r="M54" s="556" t="s">
        <v>10</v>
      </c>
      <c r="N54" s="647"/>
      <c r="O54" s="1254"/>
      <c r="P54" s="1255"/>
      <c r="Q54" s="1255"/>
      <c r="R54" s="1255"/>
      <c r="S54" s="1255"/>
      <c r="T54" s="1255"/>
      <c r="U54" s="1255"/>
      <c r="V54" s="1256"/>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51"/>
      <c r="B55" s="1251"/>
      <c r="C55" s="1251"/>
      <c r="D55" s="1251"/>
      <c r="E55" s="1251"/>
      <c r="F55" s="1251"/>
      <c r="G55" s="866">
        <v>1</v>
      </c>
      <c r="H55" s="866"/>
      <c r="I55" s="1251"/>
      <c r="J55" s="1251"/>
      <c r="K55" s="874">
        <v>1</v>
      </c>
      <c r="L55" s="594" t="e">
        <f ca="1">mergeValue(A55) &amp;"."&amp; mergeValue(B55)&amp;"."&amp; mergeValue(C55)&amp;"."&amp; mergeValue(D55)&amp;"."&amp; mergeValue(E55)&amp;"."&amp; mergeValue(F55)&amp;"."&amp; mergeValue(G55)</f>
        <v>#NAME?</v>
      </c>
      <c r="M55" s="1070"/>
      <c r="N55" s="647"/>
      <c r="O55" s="563"/>
      <c r="P55" s="563"/>
      <c r="Q55" s="1095"/>
      <c r="R55" s="1246"/>
      <c r="S55" s="1247" t="s">
        <v>84</v>
      </c>
      <c r="T55" s="1246"/>
      <c r="U55" s="1247" t="s">
        <v>84</v>
      </c>
      <c r="V55" s="563"/>
      <c r="W55" s="1221" t="s">
        <v>654</v>
      </c>
      <c r="X55" s="586" t="e">
        <f ca="1">strCheckDate(O56:V56)</f>
        <v>#NAME?</v>
      </c>
      <c r="Y55" s="590"/>
      <c r="Z55" s="590" t="str">
        <f t="shared" si="1"/>
        <v/>
      </c>
      <c r="AA55" s="590"/>
      <c r="AB55" s="590"/>
      <c r="AC55" s="590"/>
      <c r="AD55" s="586"/>
      <c r="AE55" s="586"/>
      <c r="AF55" s="586"/>
      <c r="AG55" s="586"/>
      <c r="AH55" s="586"/>
      <c r="AI55" s="586"/>
      <c r="AJ55" s="586"/>
    </row>
    <row r="56" spans="1:36" s="524" customFormat="1" ht="14.25" hidden="1" customHeight="1">
      <c r="A56" s="1251"/>
      <c r="B56" s="1251"/>
      <c r="C56" s="1251"/>
      <c r="D56" s="1251"/>
      <c r="E56" s="1251"/>
      <c r="F56" s="1251"/>
      <c r="G56" s="866"/>
      <c r="H56" s="866"/>
      <c r="I56" s="1251"/>
      <c r="J56" s="1251"/>
      <c r="K56" s="874"/>
      <c r="L56" s="601"/>
      <c r="M56" s="647"/>
      <c r="N56" s="647"/>
      <c r="O56" s="563"/>
      <c r="P56" s="563"/>
      <c r="Q56" s="585" t="str">
        <f>R55 &amp; "-" &amp; T55</f>
        <v>-</v>
      </c>
      <c r="R56" s="1246"/>
      <c r="S56" s="1247"/>
      <c r="T56" s="1246"/>
      <c r="U56" s="1247"/>
      <c r="V56" s="563"/>
      <c r="W56" s="1221"/>
      <c r="X56" s="586"/>
      <c r="Y56" s="590"/>
      <c r="Z56" s="590" t="str">
        <f t="shared" si="1"/>
        <v/>
      </c>
      <c r="AA56" s="590"/>
      <c r="AB56" s="590"/>
      <c r="AC56" s="590"/>
      <c r="AD56" s="586"/>
      <c r="AE56" s="586"/>
      <c r="AF56" s="586"/>
      <c r="AG56" s="586"/>
      <c r="AH56" s="586"/>
      <c r="AI56" s="586"/>
      <c r="AJ56" s="586"/>
    </row>
    <row r="57" spans="1:36" s="524" customFormat="1" ht="15" customHeight="1">
      <c r="A57" s="1251"/>
      <c r="B57" s="1251"/>
      <c r="C57" s="1251"/>
      <c r="D57" s="1251"/>
      <c r="E57" s="1251"/>
      <c r="F57" s="1251"/>
      <c r="G57" s="868"/>
      <c r="H57" s="866"/>
      <c r="I57" s="1251"/>
      <c r="J57" s="1251"/>
      <c r="K57" s="873"/>
      <c r="L57" s="539"/>
      <c r="M57" s="558" t="s">
        <v>25</v>
      </c>
      <c r="N57" s="565"/>
      <c r="O57" s="565"/>
      <c r="P57" s="565"/>
      <c r="Q57" s="565"/>
      <c r="R57" s="565"/>
      <c r="S57" s="565"/>
      <c r="T57" s="565"/>
      <c r="U57" s="565"/>
      <c r="V57" s="561"/>
      <c r="W57" s="122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51"/>
      <c r="B58" s="1251"/>
      <c r="C58" s="1251"/>
      <c r="D58" s="1251"/>
      <c r="E58" s="1251"/>
      <c r="F58" s="868"/>
      <c r="G58" s="868"/>
      <c r="H58" s="866"/>
      <c r="I58" s="1251"/>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51"/>
      <c r="B59" s="1251"/>
      <c r="C59" s="1251"/>
      <c r="D59" s="1251"/>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51"/>
      <c r="B60" s="1251"/>
      <c r="C60" s="1251"/>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51"/>
      <c r="B61" s="1251"/>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51"/>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51">
        <v>1</v>
      </c>
      <c r="B67" s="884"/>
      <c r="C67" s="884"/>
      <c r="D67" s="884"/>
      <c r="E67" s="885"/>
      <c r="F67" s="886"/>
      <c r="G67" s="886"/>
      <c r="H67" s="886"/>
      <c r="I67" s="887"/>
      <c r="J67" s="882"/>
      <c r="K67" s="889"/>
      <c r="L67" s="594" t="e">
        <f ca="1">mergeValue(A67)</f>
        <v>#NAME?</v>
      </c>
      <c r="M67" s="642" t="s">
        <v>20</v>
      </c>
      <c r="N67" s="647"/>
      <c r="O67" s="1258"/>
      <c r="P67" s="1259"/>
      <c r="Q67" s="1259"/>
      <c r="R67" s="1259"/>
      <c r="S67" s="1259"/>
      <c r="T67" s="1259"/>
      <c r="U67" s="1259"/>
      <c r="V67" s="1260"/>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51"/>
      <c r="B68" s="1251">
        <v>1</v>
      </c>
      <c r="C68" s="884"/>
      <c r="D68" s="884"/>
      <c r="E68" s="886"/>
      <c r="F68" s="886"/>
      <c r="G68" s="886"/>
      <c r="H68" s="886"/>
      <c r="I68" s="881"/>
      <c r="J68" s="880"/>
      <c r="K68" s="883"/>
      <c r="L68" s="594" t="e">
        <f ca="1">mergeValue(A68) &amp;"."&amp; mergeValue(B68)</f>
        <v>#NAME?</v>
      </c>
      <c r="M68" s="547" t="s">
        <v>16</v>
      </c>
      <c r="N68" s="647"/>
      <c r="O68" s="1258"/>
      <c r="P68" s="1259"/>
      <c r="Q68" s="1259"/>
      <c r="R68" s="1259"/>
      <c r="S68" s="1259"/>
      <c r="T68" s="1259"/>
      <c r="U68" s="1259"/>
      <c r="V68" s="1260"/>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51"/>
      <c r="B69" s="1251"/>
      <c r="C69" s="1251">
        <v>1</v>
      </c>
      <c r="D69" s="884"/>
      <c r="E69" s="886"/>
      <c r="F69" s="886"/>
      <c r="G69" s="886"/>
      <c r="H69" s="886"/>
      <c r="I69" s="888"/>
      <c r="J69" s="880"/>
      <c r="K69" s="883"/>
      <c r="L69" s="594" t="e">
        <f ca="1">mergeValue(A69) &amp;"."&amp; mergeValue(B69)&amp;"."&amp; mergeValue(C69)</f>
        <v>#NAME?</v>
      </c>
      <c r="M69" s="548" t="s">
        <v>7</v>
      </c>
      <c r="N69" s="647"/>
      <c r="O69" s="1258"/>
      <c r="P69" s="1259"/>
      <c r="Q69" s="1259"/>
      <c r="R69" s="1259"/>
      <c r="S69" s="1259"/>
      <c r="T69" s="1259"/>
      <c r="U69" s="1259"/>
      <c r="V69" s="1260"/>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51"/>
      <c r="B70" s="1251"/>
      <c r="C70" s="1251"/>
      <c r="D70" s="1251">
        <v>1</v>
      </c>
      <c r="E70" s="886"/>
      <c r="F70" s="886"/>
      <c r="G70" s="886"/>
      <c r="H70" s="886"/>
      <c r="I70" s="888"/>
      <c r="J70" s="880"/>
      <c r="K70" s="883"/>
      <c r="L70" s="594" t="e">
        <f ca="1">mergeValue(A70) &amp;"."&amp; mergeValue(B70)&amp;"."&amp; mergeValue(C70)&amp;"."&amp; mergeValue(D70)</f>
        <v>#NAME?</v>
      </c>
      <c r="M70" s="549" t="s">
        <v>22</v>
      </c>
      <c r="N70" s="647"/>
      <c r="O70" s="1258"/>
      <c r="P70" s="1259"/>
      <c r="Q70" s="1259"/>
      <c r="R70" s="1259"/>
      <c r="S70" s="1259"/>
      <c r="T70" s="1259"/>
      <c r="U70" s="1259"/>
      <c r="V70" s="1260"/>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51"/>
      <c r="B71" s="1251"/>
      <c r="C71" s="1251"/>
      <c r="D71" s="1251"/>
      <c r="E71" s="1251">
        <v>1</v>
      </c>
      <c r="F71" s="886"/>
      <c r="G71" s="886"/>
      <c r="H71" s="884">
        <v>1</v>
      </c>
      <c r="I71" s="1251">
        <v>1</v>
      </c>
      <c r="J71" s="886"/>
      <c r="K71" s="891"/>
      <c r="L71" s="594" t="e">
        <f ca="1">mergeValue(A71) &amp;"."&amp; mergeValue(B71)&amp;"."&amp; mergeValue(C71)&amp;"."&amp; mergeValue(D71)&amp;"."&amp; mergeValue(E71)</f>
        <v>#NAME?</v>
      </c>
      <c r="M71" s="555" t="s">
        <v>9</v>
      </c>
      <c r="N71" s="647"/>
      <c r="O71" s="1254"/>
      <c r="P71" s="1255"/>
      <c r="Q71" s="1255"/>
      <c r="R71" s="1255"/>
      <c r="S71" s="1255"/>
      <c r="T71" s="1255"/>
      <c r="U71" s="1255"/>
      <c r="V71" s="1256"/>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51"/>
      <c r="B72" s="1251"/>
      <c r="C72" s="1251"/>
      <c r="D72" s="1251"/>
      <c r="E72" s="1251"/>
      <c r="F72" s="1251">
        <v>1</v>
      </c>
      <c r="G72" s="884"/>
      <c r="H72" s="884"/>
      <c r="I72" s="1251"/>
      <c r="J72" s="1251">
        <v>1</v>
      </c>
      <c r="K72" s="892"/>
      <c r="L72" s="594" t="e">
        <f ca="1">mergeValue(A72) &amp;"."&amp; mergeValue(B72)&amp;"."&amp; mergeValue(C72)&amp;"."&amp; mergeValue(D72)&amp;"."&amp; mergeValue(E72)&amp;"."&amp; mergeValue(F72)</f>
        <v>#NAME?</v>
      </c>
      <c r="M72" s="556" t="s">
        <v>10</v>
      </c>
      <c r="N72" s="647"/>
      <c r="O72" s="1254"/>
      <c r="P72" s="1255"/>
      <c r="Q72" s="1255"/>
      <c r="R72" s="1255"/>
      <c r="S72" s="1255"/>
      <c r="T72" s="1255"/>
      <c r="U72" s="1255"/>
      <c r="V72" s="1256"/>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51"/>
      <c r="B73" s="1251"/>
      <c r="C73" s="1251"/>
      <c r="D73" s="1251"/>
      <c r="E73" s="1251"/>
      <c r="F73" s="1251"/>
      <c r="G73" s="884">
        <v>1</v>
      </c>
      <c r="H73" s="884"/>
      <c r="I73" s="1251"/>
      <c r="J73" s="1251"/>
      <c r="K73" s="892">
        <v>1</v>
      </c>
      <c r="L73" s="594" t="e">
        <f ca="1">mergeValue(A73) &amp;"."&amp; mergeValue(B73)&amp;"."&amp; mergeValue(C73)&amp;"."&amp; mergeValue(D73)&amp;"."&amp; mergeValue(E73)&amp;"."&amp; mergeValue(F73)&amp;"."&amp; mergeValue(G73)</f>
        <v>#NAME?</v>
      </c>
      <c r="M73" s="1070"/>
      <c r="N73" s="647"/>
      <c r="O73" s="563"/>
      <c r="P73" s="563"/>
      <c r="Q73" s="1095"/>
      <c r="R73" s="1246"/>
      <c r="S73" s="1247" t="s">
        <v>84</v>
      </c>
      <c r="T73" s="1246"/>
      <c r="U73" s="1247" t="s">
        <v>84</v>
      </c>
      <c r="V73" s="563"/>
      <c r="W73" s="1221" t="s">
        <v>654</v>
      </c>
      <c r="X73" s="586" t="e">
        <f ca="1">strCheckDate(O74:V74)</f>
        <v>#NAME?</v>
      </c>
      <c r="Y73" s="590"/>
      <c r="Z73" s="590" t="str">
        <f t="shared" si="2"/>
        <v/>
      </c>
      <c r="AA73" s="590"/>
      <c r="AB73" s="590"/>
      <c r="AC73" s="590"/>
      <c r="AD73" s="586"/>
      <c r="AE73" s="586"/>
      <c r="AF73" s="586"/>
      <c r="AG73" s="586"/>
      <c r="AH73" s="586"/>
      <c r="AI73" s="586"/>
      <c r="AJ73" s="586"/>
    </row>
    <row r="74" spans="1:36" s="524" customFormat="1" ht="14.25" hidden="1" customHeight="1">
      <c r="A74" s="1251"/>
      <c r="B74" s="1251"/>
      <c r="C74" s="1251"/>
      <c r="D74" s="1251"/>
      <c r="E74" s="1251"/>
      <c r="F74" s="1251"/>
      <c r="G74" s="884"/>
      <c r="H74" s="884"/>
      <c r="I74" s="1251"/>
      <c r="J74" s="1251"/>
      <c r="K74" s="892"/>
      <c r="L74" s="601"/>
      <c r="M74" s="647"/>
      <c r="N74" s="647"/>
      <c r="O74" s="563"/>
      <c r="P74" s="563"/>
      <c r="Q74" s="585" t="str">
        <f>R73 &amp; "-" &amp; T73</f>
        <v>-</v>
      </c>
      <c r="R74" s="1246"/>
      <c r="S74" s="1247"/>
      <c r="T74" s="1246"/>
      <c r="U74" s="1247"/>
      <c r="V74" s="563"/>
      <c r="W74" s="1221"/>
      <c r="X74" s="586"/>
      <c r="Y74" s="590"/>
      <c r="Z74" s="590" t="str">
        <f t="shared" si="2"/>
        <v/>
      </c>
      <c r="AA74" s="590"/>
      <c r="AB74" s="590"/>
      <c r="AC74" s="590"/>
      <c r="AD74" s="586"/>
      <c r="AE74" s="586"/>
      <c r="AF74" s="586"/>
      <c r="AG74" s="586"/>
      <c r="AH74" s="586"/>
      <c r="AI74" s="586"/>
      <c r="AJ74" s="586"/>
    </row>
    <row r="75" spans="1:36" s="524" customFormat="1" ht="15" customHeight="1">
      <c r="A75" s="1251"/>
      <c r="B75" s="1251"/>
      <c r="C75" s="1251"/>
      <c r="D75" s="1251"/>
      <c r="E75" s="1251"/>
      <c r="F75" s="1251"/>
      <c r="G75" s="886"/>
      <c r="H75" s="884"/>
      <c r="I75" s="1251"/>
      <c r="J75" s="1251"/>
      <c r="K75" s="891"/>
      <c r="L75" s="539"/>
      <c r="M75" s="558" t="s">
        <v>25</v>
      </c>
      <c r="N75" s="565"/>
      <c r="O75" s="565"/>
      <c r="P75" s="565"/>
      <c r="Q75" s="565"/>
      <c r="R75" s="565"/>
      <c r="S75" s="565"/>
      <c r="T75" s="565"/>
      <c r="U75" s="565"/>
      <c r="V75" s="561"/>
      <c r="W75" s="122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51"/>
      <c r="B76" s="1251"/>
      <c r="C76" s="1251"/>
      <c r="D76" s="1251"/>
      <c r="E76" s="1251"/>
      <c r="F76" s="886"/>
      <c r="G76" s="886"/>
      <c r="H76" s="884"/>
      <c r="I76" s="1251"/>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51"/>
      <c r="B77" s="1251"/>
      <c r="C77" s="1251"/>
      <c r="D77" s="1251"/>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51"/>
      <c r="B78" s="1251"/>
      <c r="C78" s="1251"/>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51"/>
      <c r="B79" s="1251"/>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51"/>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51">
        <v>1</v>
      </c>
      <c r="B85" s="920"/>
      <c r="C85" s="920"/>
      <c r="D85" s="920"/>
      <c r="E85" s="921"/>
      <c r="F85" s="922"/>
      <c r="G85" s="920"/>
      <c r="H85" s="920"/>
      <c r="I85" s="923"/>
      <c r="J85" s="918"/>
      <c r="K85" s="927">
        <v>1</v>
      </c>
      <c r="L85" s="594" t="e">
        <f ca="1">mergeValue(A85)</f>
        <v>#NAME?</v>
      </c>
      <c r="M85" s="642" t="s">
        <v>20</v>
      </c>
      <c r="N85" s="581"/>
      <c r="O85" s="1304"/>
      <c r="P85" s="1305"/>
      <c r="Q85" s="1305"/>
      <c r="R85" s="1305"/>
      <c r="S85" s="1305"/>
      <c r="T85" s="1305"/>
      <c r="U85" s="1305"/>
      <c r="V85" s="1306"/>
      <c r="W85" s="631" t="s">
        <v>657</v>
      </c>
      <c r="X85" s="586"/>
      <c r="Y85" s="586"/>
      <c r="Z85" s="586"/>
      <c r="AA85" s="586"/>
      <c r="AB85" s="586"/>
      <c r="AC85" s="586"/>
      <c r="AD85" s="586"/>
      <c r="AE85" s="586"/>
      <c r="AF85" s="586"/>
      <c r="AG85" s="586"/>
      <c r="AH85" s="586"/>
      <c r="AI85" s="586"/>
    </row>
    <row r="86" spans="1:36" s="524" customFormat="1" ht="22.5">
      <c r="A86" s="1251"/>
      <c r="B86" s="1251">
        <v>1</v>
      </c>
      <c r="C86" s="920"/>
      <c r="D86" s="920"/>
      <c r="E86" s="922"/>
      <c r="F86" s="922"/>
      <c r="G86" s="920"/>
      <c r="H86" s="920"/>
      <c r="I86" s="917"/>
      <c r="J86" s="916"/>
      <c r="K86" s="927">
        <v>1</v>
      </c>
      <c r="L86" s="594" t="e">
        <f ca="1">mergeValue(A86) &amp;"."&amp; mergeValue(B86)</f>
        <v>#NAME?</v>
      </c>
      <c r="M86" s="547" t="s">
        <v>16</v>
      </c>
      <c r="N86" s="581"/>
      <c r="O86" s="1304"/>
      <c r="P86" s="1305"/>
      <c r="Q86" s="1305"/>
      <c r="R86" s="1305"/>
      <c r="S86" s="1305"/>
      <c r="T86" s="1305"/>
      <c r="U86" s="1305"/>
      <c r="V86" s="1306"/>
      <c r="W86" s="631" t="s">
        <v>477</v>
      </c>
      <c r="X86" s="586"/>
      <c r="Y86" s="586"/>
      <c r="Z86" s="586"/>
      <c r="AA86" s="586"/>
      <c r="AB86" s="586"/>
      <c r="AC86" s="586"/>
      <c r="AD86" s="586"/>
      <c r="AE86" s="586"/>
      <c r="AF86" s="586"/>
      <c r="AG86" s="586"/>
      <c r="AH86" s="586"/>
      <c r="AI86" s="586"/>
    </row>
    <row r="87" spans="1:36" s="524" customFormat="1" ht="22.5">
      <c r="A87" s="1251"/>
      <c r="B87" s="1251"/>
      <c r="C87" s="1251">
        <v>1</v>
      </c>
      <c r="D87" s="920"/>
      <c r="E87" s="922"/>
      <c r="F87" s="922"/>
      <c r="G87" s="920"/>
      <c r="H87" s="920"/>
      <c r="I87" s="924"/>
      <c r="J87" s="916"/>
      <c r="K87" s="927">
        <v>1</v>
      </c>
      <c r="L87" s="594" t="e">
        <f ca="1">mergeValue(A87) &amp;"."&amp; mergeValue(B87)&amp;"."&amp; mergeValue(C87)</f>
        <v>#NAME?</v>
      </c>
      <c r="M87" s="548" t="s">
        <v>7</v>
      </c>
      <c r="N87" s="581"/>
      <c r="O87" s="1304"/>
      <c r="P87" s="1305"/>
      <c r="Q87" s="1305"/>
      <c r="R87" s="1305"/>
      <c r="S87" s="1305"/>
      <c r="T87" s="1305"/>
      <c r="U87" s="1305"/>
      <c r="V87" s="1306"/>
      <c r="W87" s="631" t="s">
        <v>632</v>
      </c>
      <c r="X87" s="586"/>
      <c r="Y87" s="586"/>
      <c r="Z87" s="586"/>
      <c r="AA87" s="586"/>
      <c r="AB87" s="586"/>
      <c r="AC87" s="586"/>
      <c r="AD87" s="586"/>
      <c r="AE87" s="586"/>
      <c r="AF87" s="586"/>
      <c r="AG87" s="586"/>
      <c r="AH87" s="586"/>
      <c r="AI87" s="586"/>
    </row>
    <row r="88" spans="1:36" s="524" customFormat="1" ht="22.5">
      <c r="A88" s="1251"/>
      <c r="B88" s="1251"/>
      <c r="C88" s="1251"/>
      <c r="D88" s="1251">
        <v>1</v>
      </c>
      <c r="E88" s="922"/>
      <c r="F88" s="922"/>
      <c r="G88" s="920"/>
      <c r="H88" s="920"/>
      <c r="I88" s="1251">
        <v>1</v>
      </c>
      <c r="J88" s="916"/>
      <c r="K88" s="927">
        <v>1</v>
      </c>
      <c r="L88" s="594" t="e">
        <f ca="1">mergeValue(A88) &amp;"."&amp; mergeValue(B88)&amp;"."&amp; mergeValue(C88)&amp;"."&amp; mergeValue(D88)</f>
        <v>#NAME?</v>
      </c>
      <c r="M88" s="549" t="s">
        <v>22</v>
      </c>
      <c r="N88" s="581"/>
      <c r="O88" s="1304"/>
      <c r="P88" s="1305"/>
      <c r="Q88" s="1305"/>
      <c r="R88" s="1305"/>
      <c r="S88" s="1305"/>
      <c r="T88" s="1305"/>
      <c r="U88" s="1305"/>
      <c r="V88" s="1306"/>
      <c r="W88" s="631" t="s">
        <v>633</v>
      </c>
      <c r="X88" s="586"/>
      <c r="Y88" s="586"/>
      <c r="Z88" s="586"/>
      <c r="AA88" s="586"/>
      <c r="AB88" s="586"/>
      <c r="AC88" s="586"/>
      <c r="AD88" s="586"/>
      <c r="AE88" s="586"/>
      <c r="AF88" s="586"/>
      <c r="AG88" s="586"/>
      <c r="AH88" s="586"/>
      <c r="AI88" s="586"/>
    </row>
    <row r="89" spans="1:36" s="524" customFormat="1" ht="11.25" hidden="1" customHeight="1">
      <c r="A89" s="1251"/>
      <c r="B89" s="1251"/>
      <c r="C89" s="1251"/>
      <c r="D89" s="1251"/>
      <c r="E89" s="1251">
        <v>1</v>
      </c>
      <c r="F89" s="922"/>
      <c r="G89" s="920"/>
      <c r="H89" s="920"/>
      <c r="I89" s="1251"/>
      <c r="J89" s="922"/>
      <c r="K89" s="927">
        <v>1</v>
      </c>
      <c r="L89" s="594"/>
      <c r="M89" s="555"/>
      <c r="N89" s="582"/>
      <c r="O89" s="1307"/>
      <c r="P89" s="1308"/>
      <c r="Q89" s="1308"/>
      <c r="R89" s="1308"/>
      <c r="S89" s="1308"/>
      <c r="T89" s="1308"/>
      <c r="U89" s="1308"/>
      <c r="V89" s="1309"/>
      <c r="W89" s="560"/>
      <c r="X89" s="586"/>
      <c r="Y89" s="586"/>
      <c r="Z89" s="586"/>
      <c r="AA89" s="586"/>
      <c r="AB89" s="586"/>
      <c r="AC89" s="586"/>
      <c r="AD89" s="586"/>
      <c r="AE89" s="586"/>
      <c r="AF89" s="586"/>
      <c r="AG89" s="586"/>
      <c r="AH89" s="586"/>
      <c r="AI89" s="586"/>
    </row>
    <row r="90" spans="1:36" s="524" customFormat="1" ht="90">
      <c r="A90" s="1251"/>
      <c r="B90" s="1251"/>
      <c r="C90" s="1251"/>
      <c r="D90" s="1251"/>
      <c r="E90" s="1251"/>
      <c r="F90" s="1251">
        <v>1</v>
      </c>
      <c r="G90" s="920"/>
      <c r="H90" s="920"/>
      <c r="I90" s="1251"/>
      <c r="J90" s="1257"/>
      <c r="K90" s="927">
        <v>1</v>
      </c>
      <c r="L90" s="594" t="e">
        <f ca="1">mergeValue(A90) &amp;"."&amp; mergeValue(B90)&amp;"."&amp; mergeValue(C90)&amp;"."&amp; mergeValue(D90)&amp;"."&amp;  mergeValue(F90)</f>
        <v>#NAME?</v>
      </c>
      <c r="M90" s="555" t="s">
        <v>10</v>
      </c>
      <c r="N90" s="582"/>
      <c r="O90" s="1254"/>
      <c r="P90" s="1255"/>
      <c r="Q90" s="1255"/>
      <c r="R90" s="1255"/>
      <c r="S90" s="1255"/>
      <c r="T90" s="1255"/>
      <c r="U90" s="1255"/>
      <c r="V90" s="1256"/>
      <c r="W90" s="631" t="s">
        <v>634</v>
      </c>
      <c r="X90" s="586"/>
      <c r="Y90" s="590" t="e">
        <f ca="1">strCheckUnique(Z90:Z93)</f>
        <v>#NAME?</v>
      </c>
      <c r="Z90" s="586"/>
      <c r="AA90" s="590"/>
      <c r="AB90" s="586"/>
      <c r="AC90" s="586"/>
      <c r="AD90" s="586"/>
      <c r="AE90" s="586"/>
      <c r="AF90" s="586"/>
      <c r="AG90" s="586"/>
      <c r="AH90" s="586"/>
      <c r="AI90" s="586"/>
    </row>
    <row r="91" spans="1:36" s="524" customFormat="1" ht="192" customHeight="1">
      <c r="A91" s="1251"/>
      <c r="B91" s="1251"/>
      <c r="C91" s="1251"/>
      <c r="D91" s="1251"/>
      <c r="E91" s="1251"/>
      <c r="F91" s="1251"/>
      <c r="G91" s="920">
        <v>1</v>
      </c>
      <c r="H91" s="920"/>
      <c r="I91" s="1251"/>
      <c r="J91" s="1257"/>
      <c r="K91" s="919"/>
      <c r="L91" s="594" t="e">
        <f ca="1">mergeValue(A91) &amp;"."&amp; mergeValue(B91)&amp;"."&amp; mergeValue(C91)&amp;"."&amp; mergeValue(D91)&amp;"."&amp;  mergeValue(F91)&amp;"."&amp;  mergeValue(G91)</f>
        <v>#NAME?</v>
      </c>
      <c r="M91" s="1070"/>
      <c r="N91" s="587"/>
      <c r="O91" s="563"/>
      <c r="P91" s="563"/>
      <c r="Q91" s="563"/>
      <c r="R91" s="1265"/>
      <c r="S91" s="1247" t="s">
        <v>84</v>
      </c>
      <c r="T91" s="1265"/>
      <c r="U91" s="1247" t="s">
        <v>84</v>
      </c>
      <c r="V91" s="538"/>
      <c r="W91" s="1221" t="s">
        <v>658</v>
      </c>
      <c r="X91" s="586" t="e">
        <f ca="1">strCheckDate(O92:V92)</f>
        <v>#NAME?</v>
      </c>
      <c r="Y91" s="590"/>
      <c r="Z91" s="590" t="str">
        <f>IF(M91="","",M91 )</f>
        <v/>
      </c>
      <c r="AA91" s="590"/>
      <c r="AB91" s="590"/>
      <c r="AC91" s="590"/>
      <c r="AD91" s="586"/>
      <c r="AE91" s="586"/>
      <c r="AF91" s="586"/>
      <c r="AG91" s="586"/>
      <c r="AH91" s="586"/>
      <c r="AI91" s="586"/>
    </row>
    <row r="92" spans="1:36" s="524" customFormat="1" ht="11.25" hidden="1" customHeight="1">
      <c r="A92" s="1251"/>
      <c r="B92" s="1251"/>
      <c r="C92" s="1251"/>
      <c r="D92" s="1251"/>
      <c r="E92" s="1251"/>
      <c r="F92" s="1251"/>
      <c r="G92" s="920"/>
      <c r="H92" s="920"/>
      <c r="I92" s="1251"/>
      <c r="J92" s="1257"/>
      <c r="K92" s="927">
        <v>1</v>
      </c>
      <c r="L92" s="601"/>
      <c r="M92" s="647"/>
      <c r="N92" s="587"/>
      <c r="O92" s="563"/>
      <c r="P92" s="563"/>
      <c r="Q92" s="585" t="str">
        <f>R91 &amp; "-" &amp; T91</f>
        <v>-</v>
      </c>
      <c r="R92" s="1265"/>
      <c r="S92" s="1247"/>
      <c r="T92" s="1265"/>
      <c r="U92" s="1247"/>
      <c r="V92" s="538"/>
      <c r="W92" s="1221"/>
      <c r="X92" s="586"/>
      <c r="Y92" s="590"/>
      <c r="Z92" s="590"/>
      <c r="AA92" s="590"/>
      <c r="AB92" s="590"/>
      <c r="AC92" s="590"/>
      <c r="AD92" s="586"/>
      <c r="AE92" s="586"/>
      <c r="AF92" s="586"/>
      <c r="AG92" s="586"/>
      <c r="AH92" s="586"/>
      <c r="AI92" s="586"/>
    </row>
    <row r="93" spans="1:36" s="523" customFormat="1" ht="15" customHeight="1">
      <c r="A93" s="1251"/>
      <c r="B93" s="1251"/>
      <c r="C93" s="1251"/>
      <c r="D93" s="1251"/>
      <c r="E93" s="1251"/>
      <c r="F93" s="1251"/>
      <c r="G93" s="920"/>
      <c r="H93" s="920"/>
      <c r="I93" s="1251"/>
      <c r="J93" s="1257"/>
      <c r="K93" s="927">
        <v>1</v>
      </c>
      <c r="L93" s="539"/>
      <c r="M93" s="557" t="s">
        <v>25</v>
      </c>
      <c r="N93" s="552"/>
      <c r="O93" s="546"/>
      <c r="P93" s="546"/>
      <c r="Q93" s="546"/>
      <c r="R93" s="574"/>
      <c r="S93" s="565"/>
      <c r="T93" s="564"/>
      <c r="U93" s="552"/>
      <c r="V93" s="561"/>
      <c r="W93" s="1221"/>
      <c r="X93" s="588"/>
      <c r="Y93" s="588"/>
      <c r="Z93" s="588"/>
      <c r="AA93" s="588"/>
      <c r="AB93" s="588"/>
      <c r="AC93" s="588"/>
      <c r="AD93" s="588"/>
      <c r="AE93" s="588"/>
      <c r="AF93" s="588"/>
      <c r="AG93" s="588"/>
      <c r="AH93" s="588"/>
      <c r="AI93" s="588"/>
    </row>
    <row r="94" spans="1:36" s="523" customFormat="1" ht="15" customHeight="1">
      <c r="A94" s="1251"/>
      <c r="B94" s="1251"/>
      <c r="C94" s="1251"/>
      <c r="D94" s="1251"/>
      <c r="E94" s="1251"/>
      <c r="F94" s="922"/>
      <c r="G94" s="922"/>
      <c r="H94" s="920"/>
      <c r="I94" s="1251"/>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51"/>
      <c r="B95" s="1251"/>
      <c r="C95" s="1251"/>
      <c r="D95" s="1251"/>
      <c r="E95" s="922"/>
      <c r="F95" s="922"/>
      <c r="G95" s="922"/>
      <c r="H95" s="920"/>
      <c r="I95" s="1251"/>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51"/>
      <c r="B96" s="1251"/>
      <c r="C96" s="1251"/>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51"/>
      <c r="B97" s="1251"/>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51"/>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51">
        <v>1</v>
      </c>
      <c r="B103" s="1080"/>
      <c r="C103" s="1080"/>
      <c r="D103" s="1080"/>
      <c r="E103" s="1081"/>
      <c r="F103" s="1082"/>
      <c r="G103" s="1080"/>
      <c r="H103" s="1080"/>
      <c r="I103" s="1061"/>
      <c r="J103" s="1066"/>
      <c r="K103" s="1066"/>
      <c r="L103" s="594" t="e">
        <f ca="1">mergeValue(A103)</f>
        <v>#NAME?</v>
      </c>
      <c r="M103" s="642" t="s">
        <v>20</v>
      </c>
      <c r="N103" s="581"/>
      <c r="O103" s="1304"/>
      <c r="P103" s="1305"/>
      <c r="Q103" s="1305"/>
      <c r="R103" s="1305"/>
      <c r="S103" s="1305"/>
      <c r="T103" s="1305"/>
      <c r="U103" s="1305"/>
      <c r="V103" s="1305"/>
      <c r="W103" s="1305"/>
      <c r="X103" s="1305"/>
      <c r="Y103" s="1305"/>
      <c r="Z103" s="1305"/>
      <c r="AA103" s="1306"/>
      <c r="AB103" s="631" t="s">
        <v>476</v>
      </c>
      <c r="AC103" s="586"/>
      <c r="AD103" s="586"/>
      <c r="AE103" s="586"/>
      <c r="AF103" s="586"/>
      <c r="AG103" s="586"/>
      <c r="AH103" s="586"/>
      <c r="AI103" s="586"/>
      <c r="AJ103" s="586"/>
      <c r="AK103" s="586"/>
      <c r="AL103" s="586"/>
      <c r="AM103" s="586"/>
      <c r="AN103" s="586"/>
    </row>
    <row r="104" spans="1:40" s="524" customFormat="1" ht="22.5">
      <c r="A104" s="1251"/>
      <c r="B104" s="1251">
        <v>1</v>
      </c>
      <c r="C104" s="1080"/>
      <c r="D104" s="1080"/>
      <c r="E104" s="1082"/>
      <c r="F104" s="1082"/>
      <c r="G104" s="1080"/>
      <c r="H104" s="1080"/>
      <c r="I104" s="1068"/>
      <c r="J104" s="1063"/>
      <c r="K104" s="1062"/>
      <c r="L104" s="594" t="e">
        <f ca="1">mergeValue(A104) &amp;"."&amp; mergeValue(B104)</f>
        <v>#NAME?</v>
      </c>
      <c r="M104" s="547" t="s">
        <v>16</v>
      </c>
      <c r="N104" s="581"/>
      <c r="O104" s="1304"/>
      <c r="P104" s="1305"/>
      <c r="Q104" s="1305"/>
      <c r="R104" s="1305"/>
      <c r="S104" s="1305"/>
      <c r="T104" s="1305"/>
      <c r="U104" s="1305"/>
      <c r="V104" s="1305"/>
      <c r="W104" s="1305"/>
      <c r="X104" s="1305"/>
      <c r="Y104" s="1305"/>
      <c r="Z104" s="1305"/>
      <c r="AA104" s="1306"/>
      <c r="AB104" s="631" t="s">
        <v>477</v>
      </c>
      <c r="AC104" s="586"/>
      <c r="AD104" s="586"/>
      <c r="AE104" s="586"/>
      <c r="AF104" s="586"/>
      <c r="AG104" s="586"/>
      <c r="AH104" s="586"/>
      <c r="AI104" s="586"/>
      <c r="AJ104" s="586"/>
      <c r="AK104" s="586"/>
      <c r="AL104" s="586"/>
      <c r="AM104" s="586"/>
      <c r="AN104" s="586"/>
    </row>
    <row r="105" spans="1:40" s="524" customFormat="1" ht="22.5">
      <c r="A105" s="1251"/>
      <c r="B105" s="1251"/>
      <c r="C105" s="1251">
        <v>1</v>
      </c>
      <c r="D105" s="1080"/>
      <c r="E105" s="1082"/>
      <c r="F105" s="1082"/>
      <c r="G105" s="1080"/>
      <c r="H105" s="1080"/>
      <c r="I105" s="1068"/>
      <c r="J105" s="1063"/>
      <c r="K105" s="1062"/>
      <c r="L105" s="594" t="e">
        <f ca="1">mergeValue(A105) &amp;"."&amp; mergeValue(B105)&amp;"."&amp; mergeValue(C105)</f>
        <v>#NAME?</v>
      </c>
      <c r="M105" s="548" t="s">
        <v>7</v>
      </c>
      <c r="N105" s="581"/>
      <c r="O105" s="1304"/>
      <c r="P105" s="1305"/>
      <c r="Q105" s="1305"/>
      <c r="R105" s="1305"/>
      <c r="S105" s="1305"/>
      <c r="T105" s="1305"/>
      <c r="U105" s="1305"/>
      <c r="V105" s="1305"/>
      <c r="W105" s="1305"/>
      <c r="X105" s="1305"/>
      <c r="Y105" s="1305"/>
      <c r="Z105" s="1305"/>
      <c r="AA105" s="1306"/>
      <c r="AB105" s="631" t="s">
        <v>632</v>
      </c>
      <c r="AC105" s="586"/>
      <c r="AD105" s="586"/>
      <c r="AE105" s="586"/>
      <c r="AF105" s="586"/>
      <c r="AG105" s="586"/>
      <c r="AH105" s="586"/>
      <c r="AI105" s="586"/>
      <c r="AJ105" s="586"/>
      <c r="AK105" s="586"/>
      <c r="AL105" s="586"/>
      <c r="AM105" s="586"/>
      <c r="AN105" s="586"/>
    </row>
    <row r="106" spans="1:40" s="524" customFormat="1" ht="22.5">
      <c r="A106" s="1251"/>
      <c r="B106" s="1251"/>
      <c r="C106" s="1251"/>
      <c r="D106" s="1251">
        <v>1</v>
      </c>
      <c r="E106" s="1082"/>
      <c r="F106" s="1082"/>
      <c r="G106" s="1080"/>
      <c r="H106" s="1080"/>
      <c r="I106" s="1068"/>
      <c r="J106" s="1063"/>
      <c r="K106" s="1062"/>
      <c r="L106" s="594" t="e">
        <f ca="1">mergeValue(A106) &amp;"."&amp; mergeValue(B106)&amp;"."&amp; mergeValue(C106)&amp;"."&amp; mergeValue(D106)</f>
        <v>#NAME?</v>
      </c>
      <c r="M106" s="549" t="s">
        <v>22</v>
      </c>
      <c r="N106" s="581"/>
      <c r="O106" s="1304"/>
      <c r="P106" s="1305"/>
      <c r="Q106" s="1305"/>
      <c r="R106" s="1305"/>
      <c r="S106" s="1305"/>
      <c r="T106" s="1305"/>
      <c r="U106" s="1305"/>
      <c r="V106" s="1305"/>
      <c r="W106" s="1305"/>
      <c r="X106" s="1305"/>
      <c r="Y106" s="1305"/>
      <c r="Z106" s="1305"/>
      <c r="AA106" s="1306"/>
      <c r="AB106" s="631" t="s">
        <v>633</v>
      </c>
      <c r="AC106" s="586"/>
      <c r="AD106" s="586"/>
      <c r="AE106" s="586"/>
      <c r="AF106" s="586"/>
      <c r="AG106" s="586"/>
      <c r="AH106" s="586"/>
      <c r="AI106" s="586"/>
      <c r="AJ106" s="586"/>
      <c r="AK106" s="586"/>
      <c r="AL106" s="586"/>
      <c r="AM106" s="586"/>
      <c r="AN106" s="586"/>
    </row>
    <row r="107" spans="1:40" s="524" customFormat="1" ht="0.2" customHeight="1">
      <c r="A107" s="1251"/>
      <c r="B107" s="1251"/>
      <c r="C107" s="1251"/>
      <c r="D107" s="1251"/>
      <c r="E107" s="1251">
        <v>1</v>
      </c>
      <c r="F107" s="1082"/>
      <c r="G107" s="1080"/>
      <c r="H107" s="1080"/>
      <c r="I107" s="1067"/>
      <c r="J107" s="1063"/>
      <c r="K107" s="1062"/>
      <c r="L107" s="594"/>
      <c r="M107" s="555"/>
      <c r="N107" s="582"/>
      <c r="O107" s="1307"/>
      <c r="P107" s="1308"/>
      <c r="Q107" s="1308"/>
      <c r="R107" s="1308"/>
      <c r="S107" s="1308"/>
      <c r="T107" s="1308"/>
      <c r="U107" s="1308"/>
      <c r="V107" s="1308"/>
      <c r="W107" s="1308"/>
      <c r="X107" s="1308"/>
      <c r="Y107" s="1308"/>
      <c r="Z107" s="1308"/>
      <c r="AA107" s="1309"/>
      <c r="AB107" s="631"/>
      <c r="AC107" s="586"/>
      <c r="AD107" s="586"/>
      <c r="AE107" s="586"/>
      <c r="AF107" s="586"/>
      <c r="AG107" s="586"/>
      <c r="AH107" s="586"/>
      <c r="AI107" s="586"/>
      <c r="AJ107" s="586"/>
      <c r="AK107" s="586"/>
      <c r="AL107" s="586"/>
      <c r="AM107" s="586"/>
      <c r="AN107" s="586"/>
    </row>
    <row r="108" spans="1:40" s="524" customFormat="1" ht="90">
      <c r="A108" s="1251"/>
      <c r="B108" s="1251"/>
      <c r="C108" s="1251"/>
      <c r="D108" s="1251"/>
      <c r="E108" s="1251"/>
      <c r="F108" s="1251">
        <v>1</v>
      </c>
      <c r="G108" s="1080"/>
      <c r="H108" s="1080"/>
      <c r="I108" s="1276"/>
      <c r="J108" s="1063"/>
      <c r="K108" s="1062"/>
      <c r="L108" s="594" t="e">
        <f ca="1">mergeValue(A108) &amp;"."&amp; mergeValue(B108)&amp;"."&amp; mergeValue(C108)&amp;"."&amp; mergeValue(D108)&amp;"."&amp; mergeValue(F108)</f>
        <v>#NAME?</v>
      </c>
      <c r="M108" s="556" t="s">
        <v>10</v>
      </c>
      <c r="N108" s="582"/>
      <c r="O108" s="1254"/>
      <c r="P108" s="1255"/>
      <c r="Q108" s="1255"/>
      <c r="R108" s="1255"/>
      <c r="S108" s="1255"/>
      <c r="T108" s="1255"/>
      <c r="U108" s="1255"/>
      <c r="V108" s="1255"/>
      <c r="W108" s="1255"/>
      <c r="X108" s="1255"/>
      <c r="Y108" s="1255"/>
      <c r="Z108" s="1255"/>
      <c r="AA108" s="1256"/>
      <c r="AB108" s="631" t="s">
        <v>634</v>
      </c>
      <c r="AC108" s="586"/>
      <c r="AD108" s="590" t="e">
        <f ca="1">strCheckUnique(AE108:AE113)</f>
        <v>#NAME?</v>
      </c>
      <c r="AE108" s="586"/>
      <c r="AF108" s="590"/>
      <c r="AG108" s="586"/>
      <c r="AH108" s="586"/>
      <c r="AI108" s="586"/>
      <c r="AJ108" s="586"/>
      <c r="AK108" s="586"/>
      <c r="AL108" s="586"/>
      <c r="AM108" s="586"/>
      <c r="AN108" s="586"/>
    </row>
    <row r="109" spans="1:40" s="524" customFormat="1" ht="135">
      <c r="A109" s="1251"/>
      <c r="B109" s="1251"/>
      <c r="C109" s="1251"/>
      <c r="D109" s="1251"/>
      <c r="E109" s="1251"/>
      <c r="F109" s="1251"/>
      <c r="G109" s="1251">
        <v>1</v>
      </c>
      <c r="H109" s="1080"/>
      <c r="I109" s="1276"/>
      <c r="J109" s="1277"/>
      <c r="K109" s="1069"/>
      <c r="L109" s="594" t="e">
        <f ca="1">mergeValue(A109) &amp;"."&amp; mergeValue(B109)&amp;"."&amp; mergeValue(C109)&amp;"."&amp; mergeValue(D109)&amp;"."&amp; mergeValue(F109)&amp;"."&amp; mergeValue(G109)</f>
        <v>#NAME?</v>
      </c>
      <c r="M109" s="1070" t="s">
        <v>649</v>
      </c>
      <c r="N109" s="647"/>
      <c r="O109" s="563"/>
      <c r="P109" s="563"/>
      <c r="Q109" s="563"/>
      <c r="R109" s="494"/>
      <c r="S109" s="1096"/>
      <c r="T109" s="494"/>
      <c r="U109" s="1096"/>
      <c r="V109" s="585" t="str">
        <f>W109 &amp; "-" &amp; Y109</f>
        <v>-</v>
      </c>
      <c r="W109" s="1265"/>
      <c r="X109" s="1247" t="s">
        <v>84</v>
      </c>
      <c r="Y109" s="1265"/>
      <c r="Z109" s="1247" t="s">
        <v>84</v>
      </c>
      <c r="AA109" s="538"/>
      <c r="AB109" s="631" t="s">
        <v>667</v>
      </c>
      <c r="AC109" s="586" t="e">
        <f ca="1">strCheckDate(O109:AA109)</f>
        <v>#NAME?</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51"/>
      <c r="B110" s="1251"/>
      <c r="C110" s="1251"/>
      <c r="D110" s="1251"/>
      <c r="E110" s="1251"/>
      <c r="F110" s="1251"/>
      <c r="G110" s="1251"/>
      <c r="H110" s="1080">
        <v>1</v>
      </c>
      <c r="I110" s="1276"/>
      <c r="J110" s="1277"/>
      <c r="K110" s="1069"/>
      <c r="L110" s="594" t="e">
        <f ca="1">mergeValue(A110) &amp;"."&amp; mergeValue(B110)&amp;"."&amp; mergeValue(C110)&amp;"."&amp; mergeValue(D110)&amp;"."&amp; mergeValue(F110)&amp;"."&amp; mergeValue(G110)&amp;"."&amp; mergeValue(H110)</f>
        <v>#NAME?</v>
      </c>
      <c r="M110" s="1072"/>
      <c r="N110" s="495"/>
      <c r="O110" s="563"/>
      <c r="P110" s="563"/>
      <c r="Q110" s="563"/>
      <c r="R110" s="494"/>
      <c r="S110" s="1096"/>
      <c r="T110" s="494"/>
      <c r="U110" s="1096"/>
      <c r="V110" s="585" t="str">
        <f>W110 &amp; "-" &amp; Y110</f>
        <v>-</v>
      </c>
      <c r="W110" s="1265"/>
      <c r="X110" s="1247"/>
      <c r="Y110" s="1265"/>
      <c r="Z110" s="1247"/>
      <c r="AA110" s="671"/>
      <c r="AB110" s="1221" t="s">
        <v>668</v>
      </c>
      <c r="AC110" s="586" t="e">
        <f ca="1">strCheckDate(O110:AA110)</f>
        <v>#NAME?</v>
      </c>
      <c r="AD110" s="586"/>
      <c r="AE110" s="586"/>
      <c r="AF110" s="590"/>
      <c r="AG110" s="586"/>
      <c r="AH110" s="586"/>
      <c r="AI110" s="586"/>
      <c r="AJ110" s="586"/>
      <c r="AK110" s="586"/>
      <c r="AL110" s="586"/>
      <c r="AM110" s="586"/>
      <c r="AN110" s="586"/>
    </row>
    <row r="111" spans="1:40" s="524" customFormat="1" ht="0.2" customHeight="1">
      <c r="A111" s="1251"/>
      <c r="B111" s="1251"/>
      <c r="C111" s="1251"/>
      <c r="D111" s="1251"/>
      <c r="E111" s="1251"/>
      <c r="F111" s="1251"/>
      <c r="G111" s="1251"/>
      <c r="H111" s="1080"/>
      <c r="I111" s="1276"/>
      <c r="J111" s="1277"/>
      <c r="K111" s="1069"/>
      <c r="L111" s="601"/>
      <c r="M111" s="647"/>
      <c r="N111" s="647"/>
      <c r="O111" s="563"/>
      <c r="P111" s="494"/>
      <c r="Q111" s="494"/>
      <c r="R111" s="494"/>
      <c r="S111" s="494"/>
      <c r="T111" s="494"/>
      <c r="U111" s="560"/>
      <c r="V111" s="585"/>
      <c r="W111" s="1246"/>
      <c r="X111" s="1247"/>
      <c r="Y111" s="1246"/>
      <c r="Z111" s="1247"/>
      <c r="AA111" s="538"/>
      <c r="AB111" s="1221"/>
      <c r="AC111" s="586"/>
      <c r="AD111" s="586"/>
      <c r="AE111" s="586"/>
      <c r="AF111" s="590">
        <f ca="1">OFFSET(AF111,-1,0)</f>
        <v>0</v>
      </c>
      <c r="AG111" s="586"/>
      <c r="AH111" s="586"/>
      <c r="AI111" s="586"/>
      <c r="AJ111" s="586"/>
      <c r="AK111" s="586"/>
      <c r="AL111" s="586"/>
      <c r="AM111" s="586"/>
      <c r="AN111" s="586"/>
    </row>
    <row r="112" spans="1:40" s="523" customFormat="1" ht="15" customHeight="1">
      <c r="A112" s="1251"/>
      <c r="B112" s="1251"/>
      <c r="C112" s="1251"/>
      <c r="D112" s="1251"/>
      <c r="E112" s="1251"/>
      <c r="F112" s="1251"/>
      <c r="G112" s="1251"/>
      <c r="H112" s="1080"/>
      <c r="I112" s="1276"/>
      <c r="J112" s="1277"/>
      <c r="K112" s="1071"/>
      <c r="L112" s="539"/>
      <c r="M112" s="558" t="s">
        <v>41</v>
      </c>
      <c r="N112" s="552"/>
      <c r="O112" s="546"/>
      <c r="P112" s="546"/>
      <c r="Q112" s="546"/>
      <c r="R112" s="546"/>
      <c r="S112" s="546"/>
      <c r="T112" s="546"/>
      <c r="U112" s="546"/>
      <c r="V112" s="546"/>
      <c r="W112" s="564"/>
      <c r="X112" s="565"/>
      <c r="Y112" s="564"/>
      <c r="Z112" s="552"/>
      <c r="AA112" s="561"/>
      <c r="AB112" s="1221"/>
      <c r="AC112" s="588"/>
      <c r="AD112" s="588"/>
      <c r="AE112" s="588"/>
      <c r="AF112" s="588"/>
      <c r="AG112" s="588"/>
      <c r="AH112" s="588"/>
      <c r="AI112" s="588"/>
      <c r="AJ112" s="588"/>
      <c r="AK112" s="588"/>
      <c r="AL112" s="588"/>
      <c r="AM112" s="588"/>
      <c r="AN112" s="588"/>
    </row>
    <row r="113" spans="1:40" s="523" customFormat="1" ht="15" customHeight="1">
      <c r="A113" s="1251"/>
      <c r="B113" s="1251"/>
      <c r="C113" s="1251"/>
      <c r="D113" s="1251"/>
      <c r="E113" s="1251"/>
      <c r="F113" s="1251"/>
      <c r="G113" s="1080"/>
      <c r="H113" s="1080"/>
      <c r="I113" s="1276"/>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51"/>
      <c r="B114" s="1251"/>
      <c r="C114" s="1251"/>
      <c r="D114" s="1251"/>
      <c r="E114" s="1251"/>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51"/>
      <c r="B115" s="1251"/>
      <c r="C115" s="1251"/>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51"/>
      <c r="B116" s="1251"/>
      <c r="C116" s="1251"/>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51"/>
      <c r="B117" s="1251"/>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51"/>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e">
        <f ca="1">mergeValue(A120) &amp;"."&amp; mergeValue(B120)&amp;"."&amp; mergeValue(C120)&amp;"."&amp; mergeValue(D120)&amp;"."&amp; mergeValue(F120)&amp;"."&amp; mergeValue(G120)&amp;"."&amp; mergeValue(H120)</f>
        <v>#NAME?</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e">
        <f ca="1">strCheckDate(O120:AA120)</f>
        <v>#NAME?</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51">
        <v>1</v>
      </c>
      <c r="B125" s="941"/>
      <c r="C125" s="941"/>
      <c r="D125" s="941"/>
      <c r="E125" s="942"/>
      <c r="F125" s="943"/>
      <c r="G125" s="943"/>
      <c r="H125" s="943"/>
      <c r="I125" s="944"/>
      <c r="J125" s="939"/>
      <c r="K125" s="946"/>
      <c r="L125" s="594" t="e">
        <f ca="1">mergeValue(A125)</f>
        <v>#NAME?</v>
      </c>
      <c r="M125" s="642" t="s">
        <v>20</v>
      </c>
      <c r="N125" s="581"/>
      <c r="O125" s="1267"/>
      <c r="P125" s="1267"/>
      <c r="Q125" s="1267"/>
      <c r="R125" s="1267"/>
      <c r="S125" s="1267"/>
      <c r="T125" s="1267"/>
      <c r="U125" s="1267"/>
      <c r="V125" s="1267"/>
      <c r="W125" s="631" t="s">
        <v>657</v>
      </c>
      <c r="X125" s="586"/>
      <c r="Y125" s="586"/>
      <c r="Z125" s="586"/>
      <c r="AA125" s="586"/>
      <c r="AB125" s="586"/>
      <c r="AC125" s="586"/>
      <c r="AD125" s="586"/>
      <c r="AE125" s="586"/>
      <c r="AF125" s="586"/>
      <c r="AG125" s="586"/>
      <c r="AH125" s="586"/>
    </row>
    <row r="126" spans="1:40" s="524" customFormat="1" ht="22.5">
      <c r="A126" s="1251"/>
      <c r="B126" s="1251">
        <v>1</v>
      </c>
      <c r="C126" s="941"/>
      <c r="D126" s="941"/>
      <c r="E126" s="943"/>
      <c r="F126" s="943"/>
      <c r="G126" s="943"/>
      <c r="H126" s="943"/>
      <c r="I126" s="938"/>
      <c r="J126" s="937"/>
      <c r="K126" s="940"/>
      <c r="L126" s="594" t="e">
        <f ca="1">mergeValue(A126) &amp;"."&amp; mergeValue(B126)</f>
        <v>#NAME?</v>
      </c>
      <c r="M126" s="547" t="s">
        <v>16</v>
      </c>
      <c r="N126" s="581"/>
      <c r="O126" s="1267"/>
      <c r="P126" s="1267"/>
      <c r="Q126" s="1267"/>
      <c r="R126" s="1267"/>
      <c r="S126" s="1267"/>
      <c r="T126" s="1267"/>
      <c r="U126" s="1267"/>
      <c r="V126" s="1267"/>
      <c r="W126" s="631" t="s">
        <v>477</v>
      </c>
      <c r="X126" s="586"/>
      <c r="Y126" s="586"/>
      <c r="Z126" s="586"/>
      <c r="AA126" s="586"/>
      <c r="AB126" s="586"/>
      <c r="AC126" s="586"/>
      <c r="AD126" s="586"/>
      <c r="AE126" s="586"/>
      <c r="AF126" s="586"/>
      <c r="AG126" s="586"/>
      <c r="AH126" s="586"/>
    </row>
    <row r="127" spans="1:40" s="524" customFormat="1" ht="22.5">
      <c r="A127" s="1251"/>
      <c r="B127" s="1251"/>
      <c r="C127" s="1251">
        <v>1</v>
      </c>
      <c r="D127" s="941"/>
      <c r="E127" s="943"/>
      <c r="F127" s="943"/>
      <c r="G127" s="943"/>
      <c r="H127" s="943"/>
      <c r="I127" s="945"/>
      <c r="J127" s="937"/>
      <c r="K127" s="940"/>
      <c r="L127" s="594" t="e">
        <f ca="1">mergeValue(A127) &amp;"."&amp; mergeValue(B127)&amp;"."&amp; mergeValue(C127)</f>
        <v>#NAME?</v>
      </c>
      <c r="M127" s="548" t="s">
        <v>7</v>
      </c>
      <c r="N127" s="581"/>
      <c r="O127" s="1267"/>
      <c r="P127" s="1267"/>
      <c r="Q127" s="1267"/>
      <c r="R127" s="1267"/>
      <c r="S127" s="1267"/>
      <c r="T127" s="1267"/>
      <c r="U127" s="1267"/>
      <c r="V127" s="1267"/>
      <c r="W127" s="631" t="s">
        <v>632</v>
      </c>
      <c r="X127" s="586"/>
      <c r="Y127" s="586"/>
      <c r="Z127" s="586"/>
      <c r="AA127" s="586"/>
      <c r="AB127" s="586"/>
      <c r="AC127" s="586"/>
      <c r="AD127" s="586"/>
      <c r="AE127" s="586"/>
      <c r="AF127" s="586"/>
      <c r="AG127" s="586"/>
      <c r="AH127" s="586"/>
    </row>
    <row r="128" spans="1:40" s="524" customFormat="1" ht="22.5">
      <c r="A128" s="1251"/>
      <c r="B128" s="1251"/>
      <c r="C128" s="1251"/>
      <c r="D128" s="1251">
        <v>1</v>
      </c>
      <c r="E128" s="943"/>
      <c r="F128" s="943"/>
      <c r="G128" s="943"/>
      <c r="H128" s="943"/>
      <c r="I128" s="945"/>
      <c r="J128" s="937"/>
      <c r="K128" s="940"/>
      <c r="L128" s="594" t="e">
        <f ca="1">mergeValue(A128) &amp;"."&amp; mergeValue(B128)&amp;"."&amp; mergeValue(C128)&amp;"."&amp; mergeValue(D128)</f>
        <v>#NAME?</v>
      </c>
      <c r="M128" s="549" t="s">
        <v>22</v>
      </c>
      <c r="N128" s="581"/>
      <c r="O128" s="1267"/>
      <c r="P128" s="1267"/>
      <c r="Q128" s="1267"/>
      <c r="R128" s="1267"/>
      <c r="S128" s="1267"/>
      <c r="T128" s="1267"/>
      <c r="U128" s="1267"/>
      <c r="V128" s="1267"/>
      <c r="W128" s="631" t="s">
        <v>633</v>
      </c>
      <c r="X128" s="586"/>
      <c r="Y128" s="586"/>
      <c r="Z128" s="586"/>
      <c r="AA128" s="586"/>
      <c r="AB128" s="586"/>
      <c r="AC128" s="586"/>
      <c r="AD128" s="586"/>
      <c r="AE128" s="586"/>
      <c r="AF128" s="586"/>
      <c r="AG128" s="586"/>
      <c r="AH128" s="586"/>
    </row>
    <row r="129" spans="1:34" s="524" customFormat="1" ht="11.25" hidden="1" customHeight="1">
      <c r="A129" s="1251"/>
      <c r="B129" s="1251"/>
      <c r="C129" s="1251"/>
      <c r="D129" s="1251"/>
      <c r="E129" s="1251">
        <v>1</v>
      </c>
      <c r="F129" s="943"/>
      <c r="G129" s="943"/>
      <c r="H129" s="941">
        <v>1</v>
      </c>
      <c r="I129" s="1251">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51"/>
      <c r="B130" s="1251"/>
      <c r="C130" s="1251"/>
      <c r="D130" s="1251"/>
      <c r="E130" s="1251"/>
      <c r="F130" s="1251">
        <v>1</v>
      </c>
      <c r="G130" s="941"/>
      <c r="H130" s="941"/>
      <c r="I130" s="1251"/>
      <c r="J130" s="1251">
        <v>1</v>
      </c>
      <c r="K130" s="949"/>
      <c r="L130" s="594" t="e">
        <f ca="1">mergeValue(A130) &amp;"."&amp; mergeValue(B130)&amp;"."&amp; mergeValue(C130)&amp;"."&amp; mergeValue(D130)&amp;"."&amp;  mergeValue(F130)</f>
        <v>#NAME?</v>
      </c>
      <c r="M130" s="556" t="s">
        <v>10</v>
      </c>
      <c r="N130" s="582"/>
      <c r="O130" s="1253"/>
      <c r="P130" s="1253"/>
      <c r="Q130" s="1253"/>
      <c r="R130" s="1253"/>
      <c r="S130" s="1253"/>
      <c r="T130" s="1253"/>
      <c r="U130" s="1253"/>
      <c r="V130" s="1253"/>
      <c r="W130" s="631" t="s">
        <v>634</v>
      </c>
      <c r="X130" s="586"/>
      <c r="Y130" s="590" t="e">
        <f ca="1">strCheckUnique(Z130:Z133)</f>
        <v>#NAME?</v>
      </c>
      <c r="Z130" s="586"/>
      <c r="AA130" s="590"/>
      <c r="AB130" s="586"/>
      <c r="AC130" s="586"/>
      <c r="AD130" s="586"/>
      <c r="AE130" s="586"/>
      <c r="AF130" s="586"/>
      <c r="AG130" s="586"/>
      <c r="AH130" s="586"/>
    </row>
    <row r="131" spans="1:34" s="524" customFormat="1" ht="191.25" customHeight="1">
      <c r="A131" s="1251"/>
      <c r="B131" s="1251"/>
      <c r="C131" s="1251"/>
      <c r="D131" s="1251"/>
      <c r="E131" s="1251"/>
      <c r="F131" s="1251"/>
      <c r="G131" s="941">
        <v>1</v>
      </c>
      <c r="H131" s="941"/>
      <c r="I131" s="1251"/>
      <c r="J131" s="1251"/>
      <c r="K131" s="949">
        <v>1</v>
      </c>
      <c r="L131" s="594" t="e">
        <f ca="1">mergeValue(A131) &amp;"."&amp; mergeValue(B131)&amp;"."&amp; mergeValue(C131)&amp;"."&amp; mergeValue(D131)&amp;"."&amp; mergeValue(F131)&amp;"."&amp; mergeValue(G131)</f>
        <v>#NAME?</v>
      </c>
      <c r="M131" s="1070"/>
      <c r="N131" s="587"/>
      <c r="O131" s="563"/>
      <c r="P131" s="563"/>
      <c r="Q131" s="1095"/>
      <c r="R131" s="1265"/>
      <c r="S131" s="1247" t="s">
        <v>84</v>
      </c>
      <c r="T131" s="1265"/>
      <c r="U131" s="1247" t="s">
        <v>85</v>
      </c>
      <c r="V131" s="579"/>
      <c r="W131" s="1221" t="s">
        <v>658</v>
      </c>
      <c r="X131" s="586" t="e">
        <f ca="1">strCheckDate(O132:V132)</f>
        <v>#NAME?</v>
      </c>
      <c r="Y131" s="590"/>
      <c r="Z131" s="590" t="str">
        <f>IF(M131="","",M131 )</f>
        <v/>
      </c>
      <c r="AA131" s="590"/>
      <c r="AB131" s="590"/>
      <c r="AC131" s="590"/>
      <c r="AD131" s="586"/>
      <c r="AE131" s="586"/>
      <c r="AF131" s="586"/>
      <c r="AG131" s="586"/>
      <c r="AH131" s="586"/>
    </row>
    <row r="132" spans="1:34" s="524" customFormat="1" ht="0.2" customHeight="1">
      <c r="A132" s="1251"/>
      <c r="B132" s="1251"/>
      <c r="C132" s="1251"/>
      <c r="D132" s="1251"/>
      <c r="E132" s="1251"/>
      <c r="F132" s="1251"/>
      <c r="G132" s="941"/>
      <c r="H132" s="941"/>
      <c r="I132" s="1251"/>
      <c r="J132" s="1251"/>
      <c r="K132" s="949"/>
      <c r="L132" s="601"/>
      <c r="M132" s="647"/>
      <c r="N132" s="587"/>
      <c r="O132" s="563"/>
      <c r="P132" s="563"/>
      <c r="Q132" s="585" t="str">
        <f>R131 &amp; "-" &amp; T131</f>
        <v>-</v>
      </c>
      <c r="R132" s="1246"/>
      <c r="S132" s="1247"/>
      <c r="T132" s="1246"/>
      <c r="U132" s="1247"/>
      <c r="V132" s="579"/>
      <c r="W132" s="1221"/>
      <c r="X132" s="586"/>
      <c r="Y132" s="586"/>
      <c r="Z132" s="586"/>
      <c r="AA132" s="586"/>
      <c r="AB132" s="586"/>
      <c r="AC132" s="586"/>
      <c r="AD132" s="586"/>
      <c r="AE132" s="586"/>
      <c r="AF132" s="586"/>
      <c r="AG132" s="586"/>
      <c r="AH132" s="586"/>
    </row>
    <row r="133" spans="1:34" s="523" customFormat="1" ht="15" customHeight="1">
      <c r="A133" s="1251"/>
      <c r="B133" s="1251"/>
      <c r="C133" s="1251"/>
      <c r="D133" s="1251"/>
      <c r="E133" s="1251"/>
      <c r="F133" s="1251"/>
      <c r="G133" s="943"/>
      <c r="H133" s="941"/>
      <c r="I133" s="1251"/>
      <c r="J133" s="1251"/>
      <c r="K133" s="948"/>
      <c r="L133" s="539"/>
      <c r="M133" s="557" t="s">
        <v>25</v>
      </c>
      <c r="N133" s="552"/>
      <c r="O133" s="546"/>
      <c r="P133" s="546"/>
      <c r="Q133" s="546"/>
      <c r="R133" s="574"/>
      <c r="S133" s="565"/>
      <c r="T133" s="564"/>
      <c r="U133" s="552"/>
      <c r="V133" s="561"/>
      <c r="W133" s="1221"/>
      <c r="X133" s="588"/>
      <c r="Y133" s="588"/>
      <c r="Z133" s="588"/>
      <c r="AA133" s="588"/>
      <c r="AB133" s="588"/>
      <c r="AC133" s="588"/>
      <c r="AD133" s="588"/>
      <c r="AE133" s="588"/>
      <c r="AF133" s="588"/>
      <c r="AG133" s="588"/>
      <c r="AH133" s="588"/>
    </row>
    <row r="134" spans="1:34" s="523" customFormat="1" ht="15" customHeight="1">
      <c r="A134" s="1251"/>
      <c r="B134" s="1251"/>
      <c r="C134" s="1251"/>
      <c r="D134" s="1251"/>
      <c r="E134" s="1251"/>
      <c r="F134" s="943"/>
      <c r="G134" s="943"/>
      <c r="H134" s="941"/>
      <c r="I134" s="1251"/>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51"/>
      <c r="B135" s="1251"/>
      <c r="C135" s="1251"/>
      <c r="D135" s="1251"/>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51"/>
      <c r="B136" s="1251"/>
      <c r="C136" s="1251"/>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51"/>
      <c r="B137" s="1251"/>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51"/>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51">
        <v>1</v>
      </c>
      <c r="B143" s="959"/>
      <c r="C143" s="959"/>
      <c r="D143" s="959"/>
      <c r="E143" s="960"/>
      <c r="F143" s="961"/>
      <c r="G143" s="961"/>
      <c r="H143" s="961"/>
      <c r="I143" s="962"/>
      <c r="J143" s="957"/>
      <c r="K143" s="964"/>
      <c r="L143" s="594" t="e">
        <f ca="1">mergeValue(A143)</f>
        <v>#NAME?</v>
      </c>
      <c r="M143" s="642" t="s">
        <v>20</v>
      </c>
      <c r="N143" s="581"/>
      <c r="O143" s="1267"/>
      <c r="P143" s="1267"/>
      <c r="Q143" s="1267"/>
      <c r="R143" s="1267"/>
      <c r="S143" s="1267"/>
      <c r="T143" s="1267"/>
      <c r="U143" s="1267"/>
      <c r="V143" s="1267"/>
      <c r="W143" s="631" t="s">
        <v>657</v>
      </c>
      <c r="X143" s="586"/>
      <c r="Y143" s="586"/>
      <c r="Z143" s="586"/>
      <c r="AA143" s="586"/>
      <c r="AB143" s="586"/>
      <c r="AC143" s="586"/>
      <c r="AD143" s="586"/>
      <c r="AE143" s="586"/>
      <c r="AF143" s="586"/>
      <c r="AG143" s="586"/>
      <c r="AH143" s="586"/>
    </row>
    <row r="144" spans="1:34" s="524" customFormat="1" ht="22.5">
      <c r="A144" s="1251"/>
      <c r="B144" s="1251">
        <v>1</v>
      </c>
      <c r="C144" s="959"/>
      <c r="D144" s="959"/>
      <c r="E144" s="961"/>
      <c r="F144" s="961"/>
      <c r="G144" s="961"/>
      <c r="H144" s="961"/>
      <c r="I144" s="956"/>
      <c r="J144" s="955"/>
      <c r="K144" s="958"/>
      <c r="L144" s="594" t="e">
        <f ca="1">mergeValue(A144) &amp;"."&amp; mergeValue(B144)</f>
        <v>#NAME?</v>
      </c>
      <c r="M144" s="547" t="s">
        <v>16</v>
      </c>
      <c r="N144" s="581"/>
      <c r="O144" s="1267"/>
      <c r="P144" s="1267"/>
      <c r="Q144" s="1267"/>
      <c r="R144" s="1267"/>
      <c r="S144" s="1267"/>
      <c r="T144" s="1267"/>
      <c r="U144" s="1267"/>
      <c r="V144" s="1267"/>
      <c r="W144" s="631" t="s">
        <v>477</v>
      </c>
      <c r="X144" s="586"/>
      <c r="Y144" s="586"/>
      <c r="Z144" s="586"/>
      <c r="AA144" s="586"/>
      <c r="AB144" s="586"/>
      <c r="AC144" s="586"/>
      <c r="AD144" s="586"/>
      <c r="AE144" s="586"/>
      <c r="AF144" s="586"/>
      <c r="AG144" s="586"/>
      <c r="AH144" s="586"/>
    </row>
    <row r="145" spans="1:35" s="524" customFormat="1" ht="22.5">
      <c r="A145" s="1251"/>
      <c r="B145" s="1251"/>
      <c r="C145" s="1251">
        <v>1</v>
      </c>
      <c r="D145" s="959"/>
      <c r="E145" s="961"/>
      <c r="F145" s="961"/>
      <c r="G145" s="961"/>
      <c r="H145" s="961"/>
      <c r="I145" s="963"/>
      <c r="J145" s="955"/>
      <c r="K145" s="958"/>
      <c r="L145" s="594" t="e">
        <f ca="1">mergeValue(A145) &amp;"."&amp; mergeValue(B145)&amp;"."&amp; mergeValue(C145)</f>
        <v>#NAME?</v>
      </c>
      <c r="M145" s="548" t="s">
        <v>7</v>
      </c>
      <c r="N145" s="581"/>
      <c r="O145" s="1267"/>
      <c r="P145" s="1267"/>
      <c r="Q145" s="1267"/>
      <c r="R145" s="1267"/>
      <c r="S145" s="1267"/>
      <c r="T145" s="1267"/>
      <c r="U145" s="1267"/>
      <c r="V145" s="1267"/>
      <c r="W145" s="631" t="s">
        <v>632</v>
      </c>
      <c r="X145" s="586"/>
      <c r="Y145" s="586"/>
      <c r="Z145" s="586"/>
      <c r="AA145" s="586"/>
      <c r="AB145" s="586"/>
      <c r="AC145" s="586"/>
      <c r="AD145" s="586"/>
      <c r="AE145" s="586"/>
      <c r="AF145" s="586"/>
      <c r="AG145" s="586"/>
      <c r="AH145" s="586"/>
    </row>
    <row r="146" spans="1:35" s="524" customFormat="1" ht="22.5">
      <c r="A146" s="1251"/>
      <c r="B146" s="1251"/>
      <c r="C146" s="1251"/>
      <c r="D146" s="1251">
        <v>1</v>
      </c>
      <c r="E146" s="961"/>
      <c r="F146" s="961"/>
      <c r="G146" s="961"/>
      <c r="H146" s="961"/>
      <c r="I146" s="963"/>
      <c r="J146" s="955"/>
      <c r="K146" s="958"/>
      <c r="L146" s="594" t="e">
        <f ca="1">mergeValue(A146) &amp;"."&amp; mergeValue(B146)&amp;"."&amp; mergeValue(C146)&amp;"."&amp; mergeValue(D146)</f>
        <v>#NAME?</v>
      </c>
      <c r="M146" s="549" t="s">
        <v>22</v>
      </c>
      <c r="N146" s="581"/>
      <c r="O146" s="1267"/>
      <c r="P146" s="1267"/>
      <c r="Q146" s="1267"/>
      <c r="R146" s="1267"/>
      <c r="S146" s="1267"/>
      <c r="T146" s="1267"/>
      <c r="U146" s="1267"/>
      <c r="V146" s="1267"/>
      <c r="W146" s="631" t="s">
        <v>633</v>
      </c>
      <c r="X146" s="586"/>
      <c r="Y146" s="586"/>
      <c r="Z146" s="586"/>
      <c r="AA146" s="586"/>
      <c r="AB146" s="586"/>
      <c r="AC146" s="586"/>
      <c r="AD146" s="586"/>
      <c r="AE146" s="586"/>
      <c r="AF146" s="586"/>
      <c r="AG146" s="586"/>
      <c r="AH146" s="586"/>
    </row>
    <row r="147" spans="1:35" s="524" customFormat="1" ht="11.25" hidden="1" customHeight="1">
      <c r="A147" s="1251"/>
      <c r="B147" s="1251"/>
      <c r="C147" s="1251"/>
      <c r="D147" s="1251"/>
      <c r="E147" s="1251">
        <v>1</v>
      </c>
      <c r="F147" s="961"/>
      <c r="G147" s="961"/>
      <c r="H147" s="959">
        <v>1</v>
      </c>
      <c r="I147" s="1251">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51"/>
      <c r="B148" s="1251"/>
      <c r="C148" s="1251"/>
      <c r="D148" s="1251"/>
      <c r="E148" s="1251"/>
      <c r="F148" s="1251">
        <v>1</v>
      </c>
      <c r="G148" s="959"/>
      <c r="H148" s="959"/>
      <c r="I148" s="1251"/>
      <c r="J148" s="1251">
        <v>1</v>
      </c>
      <c r="K148" s="967"/>
      <c r="L148" s="594" t="e">
        <f ca="1">mergeValue(A148) &amp;"."&amp; mergeValue(B148)&amp;"."&amp; mergeValue(C148)&amp;"."&amp; mergeValue(D148)&amp;"."&amp;  mergeValue(F148)</f>
        <v>#NAME?</v>
      </c>
      <c r="M148" s="556" t="s">
        <v>10</v>
      </c>
      <c r="N148" s="582"/>
      <c r="O148" s="1253"/>
      <c r="P148" s="1253"/>
      <c r="Q148" s="1253"/>
      <c r="R148" s="1253"/>
      <c r="S148" s="1253"/>
      <c r="T148" s="1253"/>
      <c r="U148" s="1253"/>
      <c r="V148" s="1253"/>
      <c r="W148" s="631" t="s">
        <v>634</v>
      </c>
      <c r="X148" s="586"/>
      <c r="Y148" s="590" t="e">
        <f ca="1">strCheckUnique(Z148:Z151)</f>
        <v>#NAME?</v>
      </c>
      <c r="Z148" s="586"/>
      <c r="AA148" s="590"/>
      <c r="AB148" s="586"/>
      <c r="AC148" s="586"/>
      <c r="AD148" s="586"/>
      <c r="AE148" s="586"/>
      <c r="AF148" s="586"/>
      <c r="AG148" s="586"/>
      <c r="AH148" s="586"/>
    </row>
    <row r="149" spans="1:35" s="524" customFormat="1" ht="188.25" customHeight="1">
      <c r="A149" s="1251"/>
      <c r="B149" s="1251"/>
      <c r="C149" s="1251"/>
      <c r="D149" s="1251"/>
      <c r="E149" s="1251"/>
      <c r="F149" s="1251"/>
      <c r="G149" s="959">
        <v>1</v>
      </c>
      <c r="H149" s="959"/>
      <c r="I149" s="1251"/>
      <c r="J149" s="1251"/>
      <c r="K149" s="967">
        <v>1</v>
      </c>
      <c r="L149" s="594" t="e">
        <f ca="1">mergeValue(A149) &amp;"."&amp; mergeValue(B149)&amp;"."&amp; mergeValue(C149)&amp;"."&amp; mergeValue(D149)&amp;"."&amp; mergeValue(F149)&amp;"."&amp; mergeValue(G149)</f>
        <v>#NAME?</v>
      </c>
      <c r="M149" s="1070"/>
      <c r="N149" s="587"/>
      <c r="O149" s="563"/>
      <c r="P149" s="563"/>
      <c r="Q149" s="1095"/>
      <c r="R149" s="1265"/>
      <c r="S149" s="1247" t="s">
        <v>84</v>
      </c>
      <c r="T149" s="1265"/>
      <c r="U149" s="1247" t="s">
        <v>85</v>
      </c>
      <c r="V149" s="579"/>
      <c r="W149" s="1221" t="s">
        <v>658</v>
      </c>
      <c r="X149" s="586" t="e">
        <f ca="1">strCheckDate(O150:V150)</f>
        <v>#NAME?</v>
      </c>
      <c r="Y149" s="590"/>
      <c r="Z149" s="590" t="str">
        <f>IF(M149="","",M149 )</f>
        <v/>
      </c>
      <c r="AA149" s="590"/>
      <c r="AB149" s="590"/>
      <c r="AC149" s="590"/>
      <c r="AD149" s="586"/>
      <c r="AE149" s="586"/>
      <c r="AF149" s="586"/>
      <c r="AG149" s="586"/>
      <c r="AH149" s="586"/>
    </row>
    <row r="150" spans="1:35" s="524" customFormat="1" ht="0.2" customHeight="1">
      <c r="A150" s="1251"/>
      <c r="B150" s="1251"/>
      <c r="C150" s="1251"/>
      <c r="D150" s="1251"/>
      <c r="E150" s="1251"/>
      <c r="F150" s="1251"/>
      <c r="G150" s="959"/>
      <c r="H150" s="959"/>
      <c r="I150" s="1251"/>
      <c r="J150" s="1251"/>
      <c r="K150" s="967"/>
      <c r="L150" s="601"/>
      <c r="M150" s="647"/>
      <c r="N150" s="587"/>
      <c r="O150" s="563"/>
      <c r="P150" s="563"/>
      <c r="Q150" s="585" t="str">
        <f>R149 &amp; "-" &amp; T149</f>
        <v>-</v>
      </c>
      <c r="R150" s="1246"/>
      <c r="S150" s="1247"/>
      <c r="T150" s="1246"/>
      <c r="U150" s="1247"/>
      <c r="V150" s="579"/>
      <c r="W150" s="1221"/>
      <c r="X150" s="586"/>
      <c r="Y150" s="586"/>
      <c r="Z150" s="586"/>
      <c r="AA150" s="586"/>
      <c r="AB150" s="586"/>
      <c r="AC150" s="586"/>
      <c r="AD150" s="586"/>
      <c r="AE150" s="586"/>
      <c r="AF150" s="586"/>
      <c r="AG150" s="586"/>
      <c r="AH150" s="586"/>
    </row>
    <row r="151" spans="1:35" s="523" customFormat="1" ht="15" customHeight="1">
      <c r="A151" s="1251"/>
      <c r="B151" s="1251"/>
      <c r="C151" s="1251"/>
      <c r="D151" s="1251"/>
      <c r="E151" s="1251"/>
      <c r="F151" s="1251"/>
      <c r="G151" s="961"/>
      <c r="H151" s="959"/>
      <c r="I151" s="1251"/>
      <c r="J151" s="1251"/>
      <c r="K151" s="966"/>
      <c r="L151" s="539"/>
      <c r="M151" s="557" t="s">
        <v>25</v>
      </c>
      <c r="N151" s="552"/>
      <c r="O151" s="546"/>
      <c r="P151" s="546"/>
      <c r="Q151" s="546"/>
      <c r="R151" s="574"/>
      <c r="S151" s="565"/>
      <c r="T151" s="564"/>
      <c r="U151" s="552"/>
      <c r="V151" s="561"/>
      <c r="W151" s="1221"/>
      <c r="X151" s="588"/>
      <c r="Y151" s="588"/>
      <c r="Z151" s="588"/>
      <c r="AA151" s="588"/>
      <c r="AB151" s="588"/>
      <c r="AC151" s="588"/>
      <c r="AD151" s="588"/>
      <c r="AE151" s="588"/>
      <c r="AF151" s="588"/>
      <c r="AG151" s="588"/>
      <c r="AH151" s="588"/>
    </row>
    <row r="152" spans="1:35" s="523" customFormat="1" ht="15" customHeight="1">
      <c r="A152" s="1251"/>
      <c r="B152" s="1251"/>
      <c r="C152" s="1251"/>
      <c r="D152" s="1251"/>
      <c r="E152" s="1251"/>
      <c r="F152" s="961"/>
      <c r="G152" s="961"/>
      <c r="H152" s="959"/>
      <c r="I152" s="1251"/>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51"/>
      <c r="B153" s="1251"/>
      <c r="C153" s="1251"/>
      <c r="D153" s="1251"/>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51"/>
      <c r="B154" s="1251"/>
      <c r="C154" s="1251"/>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51"/>
      <c r="B155" s="1251"/>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51"/>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51">
        <v>1</v>
      </c>
      <c r="B161" s="902"/>
      <c r="C161" s="902"/>
      <c r="D161" s="902"/>
      <c r="E161" s="903"/>
      <c r="F161" s="904"/>
      <c r="G161" s="904"/>
      <c r="H161" s="904"/>
      <c r="I161" s="905"/>
      <c r="J161" s="900"/>
      <c r="K161" s="907"/>
      <c r="L161" s="594" t="e">
        <f ca="1">mergeValue(A161)</f>
        <v>#NAME?</v>
      </c>
      <c r="M161" s="642" t="s">
        <v>20</v>
      </c>
      <c r="N161" s="581"/>
      <c r="O161" s="1304"/>
      <c r="P161" s="1305"/>
      <c r="Q161" s="1305"/>
      <c r="R161" s="1305"/>
      <c r="S161" s="1305"/>
      <c r="T161" s="1305"/>
      <c r="U161" s="1305"/>
      <c r="V161" s="1306"/>
      <c r="W161" s="631" t="s">
        <v>476</v>
      </c>
      <c r="X161" s="586"/>
      <c r="Y161" s="586"/>
      <c r="Z161" s="586"/>
      <c r="AA161" s="586"/>
      <c r="AB161" s="586"/>
      <c r="AC161" s="586"/>
      <c r="AD161" s="586"/>
      <c r="AE161" s="586"/>
      <c r="AF161" s="586"/>
      <c r="AG161" s="586"/>
    </row>
    <row r="162" spans="1:33" s="524" customFormat="1" ht="22.5">
      <c r="A162" s="1251"/>
      <c r="B162" s="1251">
        <v>1</v>
      </c>
      <c r="C162" s="902"/>
      <c r="D162" s="902"/>
      <c r="E162" s="904"/>
      <c r="F162" s="904"/>
      <c r="G162" s="904"/>
      <c r="H162" s="904"/>
      <c r="I162" s="899"/>
      <c r="J162" s="898"/>
      <c r="K162" s="901"/>
      <c r="L162" s="594" t="e">
        <f ca="1">mergeValue(A162) &amp;"."&amp; mergeValue(B162)</f>
        <v>#NAME?</v>
      </c>
      <c r="M162" s="547" t="s">
        <v>16</v>
      </c>
      <c r="N162" s="581"/>
      <c r="O162" s="1304"/>
      <c r="P162" s="1305"/>
      <c r="Q162" s="1305"/>
      <c r="R162" s="1305"/>
      <c r="S162" s="1305"/>
      <c r="T162" s="1305"/>
      <c r="U162" s="1305"/>
      <c r="V162" s="1306"/>
      <c r="W162" s="631" t="s">
        <v>477</v>
      </c>
      <c r="X162" s="586"/>
      <c r="Y162" s="586"/>
      <c r="Z162" s="586"/>
      <c r="AA162" s="586"/>
      <c r="AB162" s="586"/>
      <c r="AC162" s="586"/>
      <c r="AD162" s="586"/>
      <c r="AE162" s="586"/>
      <c r="AF162" s="586"/>
      <c r="AG162" s="586"/>
    </row>
    <row r="163" spans="1:33" s="524" customFormat="1" ht="22.5">
      <c r="A163" s="1251"/>
      <c r="B163" s="1251"/>
      <c r="C163" s="1251">
        <v>1</v>
      </c>
      <c r="D163" s="902"/>
      <c r="E163" s="904"/>
      <c r="F163" s="904"/>
      <c r="G163" s="904"/>
      <c r="H163" s="904"/>
      <c r="I163" s="906"/>
      <c r="J163" s="898"/>
      <c r="K163" s="901"/>
      <c r="L163" s="594" t="e">
        <f ca="1">mergeValue(A163) &amp;"."&amp; mergeValue(B163)&amp;"."&amp; mergeValue(C163)</f>
        <v>#NAME?</v>
      </c>
      <c r="M163" s="548" t="s">
        <v>7</v>
      </c>
      <c r="N163" s="581"/>
      <c r="O163" s="1304"/>
      <c r="P163" s="1305"/>
      <c r="Q163" s="1305"/>
      <c r="R163" s="1305"/>
      <c r="S163" s="1305"/>
      <c r="T163" s="1305"/>
      <c r="U163" s="1305"/>
      <c r="V163" s="1306"/>
      <c r="W163" s="631" t="s">
        <v>632</v>
      </c>
      <c r="X163" s="586"/>
      <c r="Y163" s="586"/>
      <c r="Z163" s="586"/>
      <c r="AA163" s="586"/>
      <c r="AB163" s="586"/>
      <c r="AC163" s="586"/>
      <c r="AD163" s="586"/>
      <c r="AE163" s="586"/>
      <c r="AF163" s="586"/>
      <c r="AG163" s="586"/>
    </row>
    <row r="164" spans="1:33" s="524" customFormat="1" ht="22.5">
      <c r="A164" s="1251"/>
      <c r="B164" s="1251"/>
      <c r="C164" s="1251"/>
      <c r="D164" s="1251">
        <v>1</v>
      </c>
      <c r="E164" s="904"/>
      <c r="F164" s="904"/>
      <c r="G164" s="904"/>
      <c r="H164" s="904"/>
      <c r="I164" s="906"/>
      <c r="J164" s="898"/>
      <c r="K164" s="901"/>
      <c r="L164" s="594" t="e">
        <f ca="1">mergeValue(A164) &amp;"."&amp; mergeValue(B164)&amp;"."&amp; mergeValue(C164)&amp;"."&amp; mergeValue(D164)</f>
        <v>#NAME?</v>
      </c>
      <c r="M164" s="549" t="s">
        <v>22</v>
      </c>
      <c r="N164" s="581"/>
      <c r="O164" s="1304"/>
      <c r="P164" s="1305"/>
      <c r="Q164" s="1305"/>
      <c r="R164" s="1305"/>
      <c r="S164" s="1305"/>
      <c r="T164" s="1305"/>
      <c r="U164" s="1305"/>
      <c r="V164" s="1306"/>
      <c r="W164" s="631" t="s">
        <v>633</v>
      </c>
      <c r="X164" s="586"/>
      <c r="Y164" s="586"/>
      <c r="Z164" s="586"/>
      <c r="AA164" s="586"/>
      <c r="AB164" s="586"/>
      <c r="AC164" s="586"/>
      <c r="AD164" s="586"/>
      <c r="AE164" s="586"/>
      <c r="AF164" s="586"/>
      <c r="AG164" s="586"/>
    </row>
    <row r="165" spans="1:33" s="524" customFormat="1" ht="101.25">
      <c r="A165" s="1251"/>
      <c r="B165" s="1251"/>
      <c r="C165" s="1251"/>
      <c r="D165" s="1251"/>
      <c r="E165" s="1251">
        <v>1</v>
      </c>
      <c r="F165" s="904"/>
      <c r="G165" s="904"/>
      <c r="H165" s="902">
        <v>1</v>
      </c>
      <c r="I165" s="1251">
        <v>1</v>
      </c>
      <c r="J165" s="904"/>
      <c r="K165" s="909"/>
      <c r="L165" s="594" t="e">
        <f ca="1">mergeValue(A165) &amp;"."&amp; mergeValue(B165)&amp;"."&amp; mergeValue(C165)&amp;"."&amp; mergeValue(D165)&amp;"."&amp; mergeValue(E165)</f>
        <v>#NAME?</v>
      </c>
      <c r="M165" s="555" t="s">
        <v>9</v>
      </c>
      <c r="N165" s="582"/>
      <c r="O165" s="1254"/>
      <c r="P165" s="1255"/>
      <c r="Q165" s="1255"/>
      <c r="R165" s="1255"/>
      <c r="S165" s="1255"/>
      <c r="T165" s="1255"/>
      <c r="U165" s="1255"/>
      <c r="V165" s="1256"/>
      <c r="W165" s="631" t="s">
        <v>637</v>
      </c>
      <c r="X165" s="586"/>
      <c r="Y165" s="586"/>
      <c r="Z165" s="586"/>
      <c r="AA165" s="586"/>
      <c r="AB165" s="586"/>
      <c r="AC165" s="586"/>
      <c r="AD165" s="586"/>
      <c r="AE165" s="586"/>
      <c r="AF165" s="586"/>
      <c r="AG165" s="586"/>
    </row>
    <row r="166" spans="1:33" s="524" customFormat="1" ht="90">
      <c r="A166" s="1251"/>
      <c r="B166" s="1251"/>
      <c r="C166" s="1251"/>
      <c r="D166" s="1251"/>
      <c r="E166" s="1251"/>
      <c r="F166" s="1251">
        <v>1</v>
      </c>
      <c r="G166" s="902"/>
      <c r="H166" s="902"/>
      <c r="I166" s="1251"/>
      <c r="J166" s="1251">
        <v>1</v>
      </c>
      <c r="K166" s="910"/>
      <c r="L166" s="594" t="e">
        <f ca="1">mergeValue(A166) &amp;"."&amp; mergeValue(B166)&amp;"."&amp; mergeValue(C166)&amp;"."&amp; mergeValue(D166)&amp;"."&amp; mergeValue(E166)&amp;"."&amp; mergeValue(F166)</f>
        <v>#NAME?</v>
      </c>
      <c r="M166" s="556" t="s">
        <v>10</v>
      </c>
      <c r="N166" s="582"/>
      <c r="O166" s="1254"/>
      <c r="P166" s="1255"/>
      <c r="Q166" s="1255"/>
      <c r="R166" s="1255"/>
      <c r="S166" s="1255"/>
      <c r="T166" s="1255"/>
      <c r="U166" s="1255"/>
      <c r="V166" s="1256"/>
      <c r="W166" s="631" t="s">
        <v>635</v>
      </c>
      <c r="X166" s="586"/>
      <c r="Y166" s="590" t="e">
        <f ca="1">strCheckUnique(Z166:Z169)</f>
        <v>#NAME?</v>
      </c>
      <c r="Z166" s="586"/>
      <c r="AA166" s="590" t="str">
        <f>IF(O166="","",O166 &amp; ":_")</f>
        <v/>
      </c>
      <c r="AB166" s="586"/>
      <c r="AC166" s="586"/>
      <c r="AD166" s="586"/>
      <c r="AE166" s="586"/>
      <c r="AF166" s="586"/>
      <c r="AG166" s="586"/>
    </row>
    <row r="167" spans="1:33" s="524" customFormat="1" ht="188.25" customHeight="1">
      <c r="A167" s="1251"/>
      <c r="B167" s="1251"/>
      <c r="C167" s="1251"/>
      <c r="D167" s="1251"/>
      <c r="E167" s="1251"/>
      <c r="F167" s="1251"/>
      <c r="G167" s="902">
        <v>1</v>
      </c>
      <c r="H167" s="902"/>
      <c r="I167" s="1251"/>
      <c r="J167" s="1251"/>
      <c r="K167" s="910">
        <v>1</v>
      </c>
      <c r="L167" s="594" t="e">
        <f ca="1">mergeValue(A167) &amp;"."&amp; mergeValue(B167)&amp;"."&amp; mergeValue(C167)&amp;"."&amp; mergeValue(D167)&amp;"."&amp; mergeValue(E167)&amp;"."&amp; mergeValue(F167)&amp;"."&amp; mergeValue(G167)</f>
        <v>#NAME?</v>
      </c>
      <c r="M167" s="1070"/>
      <c r="N167" s="587"/>
      <c r="O167" s="1079"/>
      <c r="P167" s="563"/>
      <c r="Q167" s="563"/>
      <c r="R167" s="1265"/>
      <c r="S167" s="1247" t="s">
        <v>84</v>
      </c>
      <c r="T167" s="1265"/>
      <c r="U167" s="1247" t="s">
        <v>84</v>
      </c>
      <c r="V167" s="579"/>
      <c r="W167" s="1221" t="s">
        <v>655</v>
      </c>
      <c r="X167" s="586" t="e">
        <f ca="1">strCheckDate(O168:V168)</f>
        <v>#NAME?</v>
      </c>
      <c r="Y167" s="590"/>
      <c r="Z167" s="590" t="str">
        <f>IF(M167="","",M167 )</f>
        <v/>
      </c>
      <c r="AA167" s="590"/>
      <c r="AB167" s="590"/>
      <c r="AC167" s="590"/>
      <c r="AD167" s="586"/>
      <c r="AE167" s="586"/>
      <c r="AF167" s="586"/>
      <c r="AG167" s="586"/>
    </row>
    <row r="168" spans="1:33" s="524" customFormat="1" ht="11.25" hidden="1" customHeight="1">
      <c r="A168" s="1251"/>
      <c r="B168" s="1251"/>
      <c r="C168" s="1251"/>
      <c r="D168" s="1251"/>
      <c r="E168" s="1251"/>
      <c r="F168" s="1251"/>
      <c r="G168" s="902"/>
      <c r="H168" s="902"/>
      <c r="I168" s="1251"/>
      <c r="J168" s="1251"/>
      <c r="K168" s="910"/>
      <c r="L168" s="601"/>
      <c r="M168" s="647"/>
      <c r="N168" s="587"/>
      <c r="O168" s="585"/>
      <c r="P168" s="563"/>
      <c r="Q168" s="585" t="str">
        <f>R167 &amp; "-" &amp; T167</f>
        <v>-</v>
      </c>
      <c r="R168" s="1246"/>
      <c r="S168" s="1247"/>
      <c r="T168" s="1246"/>
      <c r="U168" s="1247"/>
      <c r="V168" s="579"/>
      <c r="W168" s="1221"/>
      <c r="X168" s="586"/>
      <c r="Y168" s="586"/>
      <c r="Z168" s="586"/>
      <c r="AA168" s="586"/>
      <c r="AB168" s="586"/>
      <c r="AC168" s="586"/>
      <c r="AD168" s="586"/>
      <c r="AE168" s="586"/>
      <c r="AF168" s="586"/>
      <c r="AG168" s="586"/>
    </row>
    <row r="169" spans="1:33" s="523" customFormat="1" ht="15" customHeight="1">
      <c r="A169" s="1251"/>
      <c r="B169" s="1251"/>
      <c r="C169" s="1251"/>
      <c r="D169" s="1251"/>
      <c r="E169" s="1251"/>
      <c r="F169" s="1251"/>
      <c r="G169" s="904"/>
      <c r="H169" s="902"/>
      <c r="I169" s="1251"/>
      <c r="J169" s="1251"/>
      <c r="K169" s="909"/>
      <c r="L169" s="539"/>
      <c r="M169" s="558" t="s">
        <v>25</v>
      </c>
      <c r="N169" s="552"/>
      <c r="O169" s="546"/>
      <c r="P169" s="546"/>
      <c r="Q169" s="546"/>
      <c r="R169" s="574"/>
      <c r="S169" s="565"/>
      <c r="T169" s="564"/>
      <c r="U169" s="552"/>
      <c r="V169" s="561"/>
      <c r="W169" s="1221"/>
      <c r="X169" s="588"/>
      <c r="Y169" s="588"/>
      <c r="Z169" s="588"/>
      <c r="AA169" s="588"/>
      <c r="AB169" s="588"/>
      <c r="AC169" s="588"/>
      <c r="AD169" s="588"/>
      <c r="AE169" s="588"/>
      <c r="AF169" s="588"/>
      <c r="AG169" s="588"/>
    </row>
    <row r="170" spans="1:33" s="523" customFormat="1" ht="15" customHeight="1">
      <c r="A170" s="1251"/>
      <c r="B170" s="1251"/>
      <c r="C170" s="1251"/>
      <c r="D170" s="1251"/>
      <c r="E170" s="1251"/>
      <c r="F170" s="904"/>
      <c r="G170" s="904"/>
      <c r="H170" s="902"/>
      <c r="I170" s="1251"/>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51"/>
      <c r="B171" s="1251"/>
      <c r="C171" s="1251"/>
      <c r="D171" s="1251"/>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51"/>
      <c r="B172" s="1251"/>
      <c r="C172" s="1251"/>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51"/>
      <c r="B173" s="1251"/>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51"/>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51">
        <v>1</v>
      </c>
      <c r="B179" s="981"/>
      <c r="C179" s="981"/>
      <c r="D179" s="981"/>
      <c r="E179" s="981"/>
      <c r="F179" s="981"/>
      <c r="G179" s="982"/>
      <c r="H179" s="982"/>
      <c r="I179" s="984"/>
      <c r="J179" s="976"/>
      <c r="K179" s="976"/>
      <c r="L179" s="725" t="e">
        <f ca="1">mergeValue(A179)</f>
        <v>#NAME?</v>
      </c>
      <c r="M179" s="642" t="s">
        <v>20</v>
      </c>
      <c r="N179" s="717"/>
      <c r="O179" s="1304"/>
      <c r="P179" s="1305"/>
      <c r="Q179" s="1305"/>
      <c r="R179" s="1305"/>
      <c r="S179" s="1305"/>
      <c r="T179" s="1305"/>
      <c r="U179" s="1305"/>
      <c r="V179" s="1305"/>
      <c r="W179" s="1306"/>
      <c r="X179" s="718" t="s">
        <v>476</v>
      </c>
      <c r="Y179" s="720"/>
      <c r="Z179" s="720"/>
      <c r="AA179" s="720"/>
      <c r="AB179" s="720"/>
      <c r="AC179" s="720"/>
      <c r="AD179" s="720"/>
      <c r="AE179" s="720"/>
      <c r="AF179" s="720"/>
      <c r="AG179" s="720"/>
    </row>
    <row r="180" spans="1:47" s="686" customFormat="1" ht="22.5">
      <c r="A180" s="1251"/>
      <c r="B180" s="1251">
        <v>1</v>
      </c>
      <c r="C180" s="981"/>
      <c r="D180" s="981"/>
      <c r="E180" s="981"/>
      <c r="F180" s="981"/>
      <c r="G180" s="986"/>
      <c r="H180" s="983"/>
      <c r="I180" s="988"/>
      <c r="J180" s="973"/>
      <c r="K180" s="972"/>
      <c r="L180" s="725" t="e">
        <f ca="1">mergeValue(A180) &amp;"."&amp; mergeValue(B180)</f>
        <v>#NAME?</v>
      </c>
      <c r="M180" s="693" t="s">
        <v>16</v>
      </c>
      <c r="N180" s="717"/>
      <c r="O180" s="1304"/>
      <c r="P180" s="1305"/>
      <c r="Q180" s="1305"/>
      <c r="R180" s="1305"/>
      <c r="S180" s="1305"/>
      <c r="T180" s="1305"/>
      <c r="U180" s="1305"/>
      <c r="V180" s="1305"/>
      <c r="W180" s="1306"/>
      <c r="X180" s="718" t="s">
        <v>477</v>
      </c>
      <c r="Y180" s="720"/>
      <c r="Z180" s="720"/>
      <c r="AA180" s="720"/>
      <c r="AB180" s="720"/>
      <c r="AC180" s="720"/>
      <c r="AD180" s="720"/>
      <c r="AE180" s="720"/>
      <c r="AF180" s="720"/>
      <c r="AG180" s="720"/>
    </row>
    <row r="181" spans="1:47" s="686" customFormat="1" ht="22.5">
      <c r="A181" s="1251"/>
      <c r="B181" s="1251"/>
      <c r="C181" s="1251">
        <v>1</v>
      </c>
      <c r="D181" s="981"/>
      <c r="E181" s="981"/>
      <c r="F181" s="981"/>
      <c r="G181" s="986"/>
      <c r="H181" s="983"/>
      <c r="I181" s="989"/>
      <c r="J181" s="973"/>
      <c r="K181" s="972"/>
      <c r="L181" s="725" t="e">
        <f ca="1">mergeValue(A181) &amp;"."&amp; mergeValue(B181)&amp;"."&amp; mergeValue(C181)</f>
        <v>#NAME?</v>
      </c>
      <c r="M181" s="694" t="s">
        <v>7</v>
      </c>
      <c r="N181" s="717"/>
      <c r="O181" s="1304"/>
      <c r="P181" s="1305"/>
      <c r="Q181" s="1305"/>
      <c r="R181" s="1305"/>
      <c r="S181" s="1305"/>
      <c r="T181" s="1305"/>
      <c r="U181" s="1305"/>
      <c r="V181" s="1305"/>
      <c r="W181" s="1306"/>
      <c r="X181" s="718" t="s">
        <v>632</v>
      </c>
      <c r="Y181" s="720"/>
      <c r="Z181" s="720"/>
      <c r="AA181" s="720"/>
      <c r="AB181" s="720"/>
      <c r="AC181" s="720"/>
      <c r="AD181" s="720"/>
      <c r="AE181" s="720"/>
      <c r="AF181" s="720"/>
      <c r="AG181" s="720"/>
    </row>
    <row r="182" spans="1:47" s="686" customFormat="1" ht="22.5">
      <c r="A182" s="1251"/>
      <c r="B182" s="1251"/>
      <c r="C182" s="1251"/>
      <c r="D182" s="1251">
        <v>1</v>
      </c>
      <c r="E182" s="981"/>
      <c r="F182" s="981"/>
      <c r="G182" s="986"/>
      <c r="H182" s="983"/>
      <c r="I182" s="989"/>
      <c r="J182" s="987"/>
      <c r="K182" s="972"/>
      <c r="L182" s="725" t="e">
        <f ca="1">mergeValue(A182) &amp;"."&amp; mergeValue(B182)&amp;"."&amp; mergeValue(C182)&amp;"."&amp; mergeValue(D182)</f>
        <v>#NAME?</v>
      </c>
      <c r="M182" s="695" t="s">
        <v>22</v>
      </c>
      <c r="N182" s="717"/>
      <c r="O182" s="1304"/>
      <c r="P182" s="1305"/>
      <c r="Q182" s="1305"/>
      <c r="R182" s="1305"/>
      <c r="S182" s="1305"/>
      <c r="T182" s="1305"/>
      <c r="U182" s="1305"/>
      <c r="V182" s="1305"/>
      <c r="W182" s="1306"/>
      <c r="X182" s="718" t="s">
        <v>686</v>
      </c>
      <c r="Y182" s="720"/>
      <c r="Z182" s="720"/>
      <c r="AA182" s="720"/>
      <c r="AB182" s="720"/>
      <c r="AC182" s="720"/>
      <c r="AD182" s="720"/>
      <c r="AE182" s="720"/>
      <c r="AF182" s="720"/>
      <c r="AG182" s="720"/>
    </row>
    <row r="183" spans="1:47" s="686" customFormat="1" ht="56.25" customHeight="1">
      <c r="A183" s="1251"/>
      <c r="B183" s="1251"/>
      <c r="C183" s="1251"/>
      <c r="D183" s="1251"/>
      <c r="E183" s="981">
        <v>1</v>
      </c>
      <c r="F183" s="981"/>
      <c r="G183" s="986"/>
      <c r="H183" s="983"/>
      <c r="I183" s="989"/>
      <c r="J183" s="987"/>
      <c r="K183" s="977"/>
      <c r="L183" s="725" t="e">
        <f ca="1">mergeValue(A183) &amp;"."&amp; mergeValue(B183)&amp;"."&amp; mergeValue(C183)&amp;"."&amp; mergeValue(D183)&amp;"."&amp; mergeValue(E183)</f>
        <v>#NAME?</v>
      </c>
      <c r="M183" s="1073"/>
      <c r="N183" s="691"/>
      <c r="O183" s="1075"/>
      <c r="P183" s="1076"/>
      <c r="Q183" s="672"/>
      <c r="R183" s="672"/>
      <c r="S183" s="1092"/>
      <c r="T183" s="651" t="s">
        <v>84</v>
      </c>
      <c r="U183" s="1092"/>
      <c r="V183" s="651" t="s">
        <v>84</v>
      </c>
      <c r="W183" s="728"/>
      <c r="X183" s="718" t="s">
        <v>687</v>
      </c>
      <c r="Y183" s="720" t="e">
        <f ca="1">strCheckDateTwo(N183:W183)</f>
        <v>#NAME?</v>
      </c>
      <c r="Z183" s="720"/>
      <c r="AA183" s="720"/>
      <c r="AB183" s="720"/>
      <c r="AC183" s="720"/>
      <c r="AD183" s="720"/>
      <c r="AE183" s="720"/>
      <c r="AF183" s="720"/>
      <c r="AG183" s="720"/>
    </row>
    <row r="184" spans="1:47" s="686" customFormat="1" ht="14.25" hidden="1" customHeight="1">
      <c r="A184" s="1251"/>
      <c r="B184" s="1251"/>
      <c r="C184" s="1251"/>
      <c r="D184" s="1251"/>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51"/>
      <c r="B185" s="1251"/>
      <c r="C185" s="1251"/>
      <c r="D185" s="1251"/>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51"/>
      <c r="B186" s="1251"/>
      <c r="C186" s="1251"/>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51"/>
      <c r="B187" s="1251"/>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51"/>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51">
        <v>1</v>
      </c>
      <c r="B193" s="1016"/>
      <c r="C193" s="1016"/>
      <c r="D193" s="1016"/>
      <c r="E193" s="1016"/>
      <c r="F193" s="1009"/>
      <c r="G193" s="1015"/>
      <c r="H193" s="1015"/>
      <c r="I193" s="997"/>
      <c r="J193" s="996"/>
      <c r="K193" s="996"/>
      <c r="L193" s="725" t="e">
        <f ca="1">mergeValue(A193)</f>
        <v>#NAME?</v>
      </c>
      <c r="M193" s="642" t="s">
        <v>20</v>
      </c>
      <c r="N193" s="1332"/>
      <c r="O193" s="1333"/>
      <c r="P193" s="1333"/>
      <c r="Q193" s="1333"/>
      <c r="R193" s="1333"/>
      <c r="S193" s="1333"/>
      <c r="T193" s="1333"/>
      <c r="U193" s="1333"/>
      <c r="V193" s="1333"/>
      <c r="W193" s="1333"/>
      <c r="X193" s="1333"/>
      <c r="Y193" s="1333"/>
      <c r="Z193" s="1333"/>
      <c r="AA193" s="1333"/>
      <c r="AB193" s="1333"/>
      <c r="AC193" s="1333"/>
      <c r="AD193" s="1333"/>
      <c r="AE193" s="1333"/>
      <c r="AF193" s="1334"/>
      <c r="AG193" s="718" t="s">
        <v>476</v>
      </c>
      <c r="AH193" s="720"/>
      <c r="AI193" s="720"/>
      <c r="AJ193" s="720"/>
      <c r="AK193" s="720"/>
      <c r="AL193" s="720"/>
      <c r="AM193" s="720"/>
      <c r="AN193" s="720"/>
      <c r="AO193" s="720"/>
      <c r="AP193" s="720"/>
      <c r="AQ193" s="720"/>
      <c r="AR193" s="720"/>
    </row>
    <row r="194" spans="1:46" s="686" customFormat="1" ht="22.5">
      <c r="A194" s="1251"/>
      <c r="B194" s="1251">
        <v>1</v>
      </c>
      <c r="C194" s="1016"/>
      <c r="D194" s="1016"/>
      <c r="E194" s="1016"/>
      <c r="F194" s="1009"/>
      <c r="G194" s="1018"/>
      <c r="H194" s="1019"/>
      <c r="I194" s="998"/>
      <c r="J194" s="993"/>
      <c r="K194" s="991"/>
      <c r="L194" s="725" t="e">
        <f ca="1">mergeValue(A194) &amp;"."&amp; mergeValue(B194)</f>
        <v>#NAME?</v>
      </c>
      <c r="M194" s="693" t="s">
        <v>16</v>
      </c>
      <c r="N194" s="1329"/>
      <c r="O194" s="1330"/>
      <c r="P194" s="1330"/>
      <c r="Q194" s="1330"/>
      <c r="R194" s="1330"/>
      <c r="S194" s="1330"/>
      <c r="T194" s="1330"/>
      <c r="U194" s="1330"/>
      <c r="V194" s="1330"/>
      <c r="W194" s="1330"/>
      <c r="X194" s="1330"/>
      <c r="Y194" s="1330"/>
      <c r="Z194" s="1330"/>
      <c r="AA194" s="1330"/>
      <c r="AB194" s="1330"/>
      <c r="AC194" s="1330"/>
      <c r="AD194" s="1330"/>
      <c r="AE194" s="1330"/>
      <c r="AF194" s="1331"/>
      <c r="AG194" s="718" t="s">
        <v>477</v>
      </c>
      <c r="AH194" s="720"/>
      <c r="AI194" s="720"/>
      <c r="AJ194" s="720"/>
      <c r="AK194" s="720"/>
      <c r="AL194" s="720"/>
      <c r="AM194" s="720"/>
      <c r="AN194" s="720"/>
      <c r="AO194" s="720"/>
      <c r="AP194" s="720"/>
      <c r="AQ194" s="720"/>
      <c r="AR194" s="720"/>
    </row>
    <row r="195" spans="1:46" s="686" customFormat="1" ht="22.5">
      <c r="A195" s="1251"/>
      <c r="B195" s="1251"/>
      <c r="C195" s="1251">
        <v>1</v>
      </c>
      <c r="D195" s="1016"/>
      <c r="E195" s="1016"/>
      <c r="F195" s="1009"/>
      <c r="G195" s="1018"/>
      <c r="H195" s="1019"/>
      <c r="I195" s="998"/>
      <c r="J195" s="993"/>
      <c r="K195" s="991"/>
      <c r="L195" s="725" t="e">
        <f ca="1">mergeValue(A195) &amp;"."&amp; mergeValue(B195)&amp;"."&amp; mergeValue(C195)</f>
        <v>#NAME?</v>
      </c>
      <c r="M195" s="694" t="s">
        <v>7</v>
      </c>
      <c r="N195" s="1329"/>
      <c r="O195" s="1330"/>
      <c r="P195" s="1330"/>
      <c r="Q195" s="1330"/>
      <c r="R195" s="1330"/>
      <c r="S195" s="1330"/>
      <c r="T195" s="1330"/>
      <c r="U195" s="1330"/>
      <c r="V195" s="1330"/>
      <c r="W195" s="1330"/>
      <c r="X195" s="1330"/>
      <c r="Y195" s="1330"/>
      <c r="Z195" s="1330"/>
      <c r="AA195" s="1330"/>
      <c r="AB195" s="1330"/>
      <c r="AC195" s="1330"/>
      <c r="AD195" s="1330"/>
      <c r="AE195" s="1330"/>
      <c r="AF195" s="1331"/>
      <c r="AG195" s="718" t="s">
        <v>632</v>
      </c>
      <c r="AH195" s="720"/>
      <c r="AI195" s="720"/>
      <c r="AJ195" s="720"/>
      <c r="AK195" s="720"/>
      <c r="AL195" s="720"/>
      <c r="AM195" s="720"/>
      <c r="AN195" s="720"/>
      <c r="AO195" s="720"/>
      <c r="AP195" s="720"/>
      <c r="AQ195" s="720"/>
      <c r="AR195" s="720"/>
    </row>
    <row r="196" spans="1:46" s="686" customFormat="1" ht="15" customHeight="1">
      <c r="A196" s="1251"/>
      <c r="B196" s="1251"/>
      <c r="C196" s="1251"/>
      <c r="D196" s="1251">
        <v>1</v>
      </c>
      <c r="E196" s="1016"/>
      <c r="F196" s="1009"/>
      <c r="G196" s="1018"/>
      <c r="H196" s="1019"/>
      <c r="I196" s="998"/>
      <c r="J196" s="993"/>
      <c r="K196" s="991"/>
      <c r="L196" s="725" t="e">
        <f ca="1">mergeValue(A196) &amp;"."&amp; mergeValue(B196)&amp;"."&amp; mergeValue(C196)&amp;"."&amp; mergeValue(D196)</f>
        <v>#NAME?</v>
      </c>
      <c r="M196" s="695" t="s">
        <v>22</v>
      </c>
      <c r="N196" s="1329"/>
      <c r="O196" s="1330"/>
      <c r="P196" s="1330"/>
      <c r="Q196" s="1330"/>
      <c r="R196" s="1330"/>
      <c r="S196" s="1330"/>
      <c r="T196" s="1330"/>
      <c r="U196" s="1330"/>
      <c r="V196" s="1330"/>
      <c r="W196" s="1330"/>
      <c r="X196" s="1330"/>
      <c r="Y196" s="1330"/>
      <c r="Z196" s="1330"/>
      <c r="AA196" s="1330"/>
      <c r="AB196" s="1330"/>
      <c r="AC196" s="1330"/>
      <c r="AD196" s="1330"/>
      <c r="AE196" s="1330"/>
      <c r="AF196" s="1331"/>
      <c r="AG196" s="718" t="s">
        <v>679</v>
      </c>
      <c r="AH196" s="720"/>
      <c r="AI196" s="720"/>
      <c r="AJ196" s="720"/>
      <c r="AK196" s="720"/>
      <c r="AL196" s="720"/>
      <c r="AM196" s="720"/>
      <c r="AN196" s="720"/>
      <c r="AO196" s="720"/>
      <c r="AP196" s="720"/>
      <c r="AQ196" s="720"/>
      <c r="AR196" s="720"/>
    </row>
    <row r="197" spans="1:46" s="686" customFormat="1" ht="17.100000000000001" customHeight="1">
      <c r="A197" s="1251"/>
      <c r="B197" s="1251"/>
      <c r="C197" s="1251"/>
      <c r="D197" s="1251"/>
      <c r="E197" s="1251">
        <v>1</v>
      </c>
      <c r="F197" s="1009"/>
      <c r="G197" s="1018"/>
      <c r="H197" s="1019"/>
      <c r="I197" s="1020"/>
      <c r="J197" s="1010"/>
      <c r="K197" s="1164"/>
      <c r="L197" s="1293" t="e">
        <f ca="1">mergeValue(A197) &amp;"."&amp; mergeValue(B197)&amp;"."&amp; mergeValue(C197)&amp;"."&amp; mergeValue(D197)&amp;"."&amp; mergeValue(E197)</f>
        <v>#NAME?</v>
      </c>
      <c r="M197" s="1294"/>
      <c r="N197" s="1247" t="s">
        <v>85</v>
      </c>
      <c r="O197" s="1288"/>
      <c r="P197" s="1284">
        <v>1</v>
      </c>
      <c r="Q197" s="1310"/>
      <c r="R197" s="1247" t="s">
        <v>85</v>
      </c>
      <c r="S197" s="1288"/>
      <c r="T197" s="1284">
        <v>1</v>
      </c>
      <c r="U197" s="1310"/>
      <c r="V197" s="1247" t="s">
        <v>85</v>
      </c>
      <c r="W197" s="702"/>
      <c r="X197" s="690">
        <v>1</v>
      </c>
      <c r="Y197" s="1097"/>
      <c r="Z197" s="672"/>
      <c r="AA197" s="672"/>
      <c r="AB197" s="1265"/>
      <c r="AC197" s="1247" t="s">
        <v>84</v>
      </c>
      <c r="AD197" s="1265"/>
      <c r="AE197" s="1247" t="s">
        <v>84</v>
      </c>
      <c r="AF197" s="716"/>
      <c r="AG197" s="1281" t="s">
        <v>680</v>
      </c>
      <c r="AH197" s="720" t="e">
        <f ca="1">strCheckDate(Z198:AF198)</f>
        <v>#NAME?</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51"/>
      <c r="B198" s="1251"/>
      <c r="C198" s="1251"/>
      <c r="D198" s="1251"/>
      <c r="E198" s="1251"/>
      <c r="F198" s="1009"/>
      <c r="G198" s="1018"/>
      <c r="H198" s="1019"/>
      <c r="I198" s="1020"/>
      <c r="J198" s="1010"/>
      <c r="K198" s="1164"/>
      <c r="L198" s="1293"/>
      <c r="M198" s="1294"/>
      <c r="N198" s="1247"/>
      <c r="O198" s="1288"/>
      <c r="P198" s="1284"/>
      <c r="Q198" s="1310"/>
      <c r="R198" s="1247"/>
      <c r="S198" s="1288"/>
      <c r="T198" s="1284"/>
      <c r="U198" s="1310"/>
      <c r="V198" s="1247"/>
      <c r="W198" s="727"/>
      <c r="X198" s="706"/>
      <c r="Y198" s="706"/>
      <c r="Z198" s="708"/>
      <c r="AA198" s="604" t="str">
        <f>AB197 &amp; "-" &amp; AD197</f>
        <v>-</v>
      </c>
      <c r="AB198" s="1246"/>
      <c r="AC198" s="1247"/>
      <c r="AD198" s="1246"/>
      <c r="AE198" s="1247"/>
      <c r="AF198" s="674"/>
      <c r="AG198" s="1282"/>
      <c r="AH198" s="720"/>
      <c r="AI198" s="723"/>
      <c r="AJ198" s="723"/>
      <c r="AK198" s="723"/>
      <c r="AL198" s="723"/>
      <c r="AM198" s="723"/>
      <c r="AN198" s="723"/>
      <c r="AO198" s="720"/>
      <c r="AP198" s="720"/>
      <c r="AQ198" s="720"/>
      <c r="AR198" s="720"/>
    </row>
    <row r="199" spans="1:46" s="686" customFormat="1" ht="17.100000000000001" customHeight="1">
      <c r="A199" s="1251"/>
      <c r="B199" s="1251"/>
      <c r="C199" s="1251"/>
      <c r="D199" s="1251"/>
      <c r="E199" s="1251"/>
      <c r="F199" s="1009"/>
      <c r="G199" s="1018"/>
      <c r="H199" s="1019"/>
      <c r="I199" s="1020"/>
      <c r="J199" s="1010"/>
      <c r="K199" s="1164"/>
      <c r="L199" s="1293"/>
      <c r="M199" s="1294"/>
      <c r="N199" s="1247"/>
      <c r="O199" s="1288"/>
      <c r="P199" s="1284"/>
      <c r="Q199" s="1310"/>
      <c r="R199" s="1247"/>
      <c r="S199" s="603"/>
      <c r="T199" s="699"/>
      <c r="U199" s="706"/>
      <c r="V199" s="707"/>
      <c r="W199" s="707"/>
      <c r="X199" s="707"/>
      <c r="Y199" s="707"/>
      <c r="Z199" s="708"/>
      <c r="AA199" s="708"/>
      <c r="AB199" s="709"/>
      <c r="AC199" s="705"/>
      <c r="AD199" s="705"/>
      <c r="AE199" s="709"/>
      <c r="AF199" s="705"/>
      <c r="AG199" s="1282"/>
      <c r="AH199" s="720"/>
      <c r="AI199" s="723"/>
      <c r="AJ199" s="723"/>
      <c r="AK199" s="723"/>
      <c r="AL199" s="723"/>
      <c r="AM199" s="723"/>
      <c r="AN199" s="723"/>
      <c r="AO199" s="720"/>
      <c r="AP199" s="720"/>
      <c r="AQ199" s="720"/>
      <c r="AR199" s="720"/>
    </row>
    <row r="200" spans="1:46" s="686" customFormat="1" ht="17.100000000000001" customHeight="1">
      <c r="A200" s="1251"/>
      <c r="B200" s="1251"/>
      <c r="C200" s="1251"/>
      <c r="D200" s="1251"/>
      <c r="E200" s="1251"/>
      <c r="F200" s="1009"/>
      <c r="G200" s="1018"/>
      <c r="H200" s="1019"/>
      <c r="I200" s="1020"/>
      <c r="J200" s="1010"/>
      <c r="K200" s="1164"/>
      <c r="L200" s="1293"/>
      <c r="M200" s="1294"/>
      <c r="N200" s="1247"/>
      <c r="O200" s="710"/>
      <c r="P200" s="712"/>
      <c r="Q200" s="711"/>
      <c r="R200" s="707"/>
      <c r="S200" s="707"/>
      <c r="T200" s="707"/>
      <c r="U200" s="707"/>
      <c r="V200" s="707"/>
      <c r="W200" s="707"/>
      <c r="X200" s="707"/>
      <c r="Y200" s="707"/>
      <c r="Z200" s="708"/>
      <c r="AA200" s="708"/>
      <c r="AB200" s="709"/>
      <c r="AC200" s="705"/>
      <c r="AD200" s="705"/>
      <c r="AE200" s="709"/>
      <c r="AF200" s="705"/>
      <c r="AG200" s="1282"/>
      <c r="AH200" s="720"/>
      <c r="AI200" s="723"/>
      <c r="AJ200" s="723"/>
      <c r="AK200" s="723"/>
      <c r="AL200" s="723"/>
      <c r="AM200" s="723"/>
      <c r="AN200" s="723"/>
      <c r="AO200" s="720"/>
      <c r="AP200" s="720"/>
      <c r="AQ200" s="720"/>
      <c r="AR200" s="720"/>
    </row>
    <row r="201" spans="1:46" s="685" customFormat="1" ht="15" customHeight="1">
      <c r="A201" s="1251"/>
      <c r="B201" s="1251"/>
      <c r="C201" s="1251"/>
      <c r="D201" s="1251"/>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83"/>
      <c r="AH201" s="722"/>
      <c r="AI201" s="722"/>
      <c r="AJ201" s="724"/>
      <c r="AK201" s="724"/>
      <c r="AL201" s="724"/>
      <c r="AM201" s="724"/>
      <c r="AN201" s="724"/>
      <c r="AO201" s="722"/>
      <c r="AP201" s="722"/>
      <c r="AQ201" s="722"/>
      <c r="AR201" s="722"/>
    </row>
    <row r="202" spans="1:46" s="685" customFormat="1" ht="15" customHeight="1">
      <c r="A202" s="1251"/>
      <c r="B202" s="1251"/>
      <c r="C202" s="1251"/>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51"/>
      <c r="B203" s="1251"/>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51"/>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53"/>
      <c r="R207" s="157"/>
      <c r="S207" s="157"/>
      <c r="T207" s="157"/>
      <c r="U207" s="125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53"/>
      <c r="R208" s="157"/>
      <c r="S208" s="157"/>
      <c r="T208" s="157"/>
      <c r="U208" s="1253"/>
      <c r="V208" s="157"/>
      <c r="W208" s="157"/>
      <c r="X208" s="157"/>
      <c r="Y208" s="157"/>
      <c r="Z208" s="157"/>
      <c r="AA208" s="157"/>
      <c r="AB208" s="157"/>
      <c r="AC208" s="157"/>
    </row>
    <row r="209" spans="1:83" ht="15" customHeight="1">
      <c r="G209" s="156"/>
      <c r="H209" s="157"/>
      <c r="I209" s="157"/>
      <c r="J209" s="85"/>
      <c r="K209" s="157"/>
      <c r="L209" s="157"/>
      <c r="M209" s="157"/>
      <c r="N209" s="157"/>
      <c r="O209" s="157"/>
      <c r="Q209" s="1253"/>
      <c r="V209" s="157"/>
      <c r="W209" s="157"/>
      <c r="X209" s="157"/>
      <c r="Z209" s="157"/>
      <c r="AA209" s="157"/>
      <c r="AB209" s="157"/>
      <c r="AC209" s="731"/>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35" t="s">
        <v>85</v>
      </c>
      <c r="O211" s="1288"/>
      <c r="P211" s="1284">
        <v>1</v>
      </c>
      <c r="Q211" s="1307"/>
      <c r="R211" s="1247" t="s">
        <v>84</v>
      </c>
      <c r="S211" s="1336"/>
      <c r="T211" s="1327">
        <v>1</v>
      </c>
      <c r="U211" s="1254"/>
      <c r="V211" s="1247"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35"/>
      <c r="O212" s="1288"/>
      <c r="P212" s="1284"/>
      <c r="Q212" s="1307"/>
      <c r="R212" s="1247"/>
      <c r="S212" s="1337"/>
      <c r="T212" s="1328"/>
      <c r="U212" s="1254"/>
      <c r="V212" s="1247"/>
      <c r="W212" s="737"/>
      <c r="X212" s="737"/>
      <c r="Y212" s="737" t="s">
        <v>712</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35"/>
      <c r="O213" s="1288"/>
      <c r="P213" s="1284"/>
      <c r="Q213" s="1307"/>
      <c r="R213" s="1247"/>
      <c r="S213" s="734"/>
      <c r="T213" s="734"/>
      <c r="U213" s="737" t="s">
        <v>713</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47"/>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745</v>
      </c>
      <c r="V218" s="158"/>
      <c r="X218" s="216"/>
      <c r="Y218" s="216"/>
      <c r="Z218" s="216"/>
      <c r="AA218" s="216"/>
      <c r="AB218" s="216"/>
      <c r="AC218" s="216"/>
      <c r="AD218" s="216"/>
      <c r="AE218" s="216"/>
      <c r="AF218" s="216"/>
      <c r="AG218" s="216"/>
      <c r="AH218" s="216"/>
      <c r="AI218" s="216"/>
      <c r="AJ218" s="216"/>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51">
        <v>1</v>
      </c>
      <c r="B220" s="884"/>
      <c r="C220" s="884"/>
      <c r="D220" s="884"/>
      <c r="E220" s="885"/>
      <c r="F220" s="886"/>
      <c r="G220" s="886"/>
      <c r="H220" s="886"/>
      <c r="I220" s="887"/>
      <c r="J220" s="882"/>
      <c r="K220" s="889"/>
      <c r="L220" s="782" t="e">
        <f ca="1">mergeValue(A220)</f>
        <v>#NAME?</v>
      </c>
      <c r="M220" s="642" t="s">
        <v>20</v>
      </c>
      <c r="N220" s="647"/>
      <c r="O220" s="1258"/>
      <c r="P220" s="1259"/>
      <c r="Q220" s="1259"/>
      <c r="R220" s="1259"/>
      <c r="S220" s="1259"/>
      <c r="T220" s="1259"/>
      <c r="U220" s="1259"/>
      <c r="V220" s="1260"/>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51"/>
      <c r="B221" s="1251">
        <v>1</v>
      </c>
      <c r="C221" s="884"/>
      <c r="D221" s="884"/>
      <c r="E221" s="886"/>
      <c r="F221" s="886"/>
      <c r="G221" s="886"/>
      <c r="H221" s="886"/>
      <c r="I221" s="881"/>
      <c r="J221" s="880"/>
      <c r="K221" s="883"/>
      <c r="L221" s="782" t="e">
        <f ca="1">mergeValue(A221) &amp;"."&amp; mergeValue(B221)</f>
        <v>#NAME?</v>
      </c>
      <c r="M221" s="693" t="s">
        <v>16</v>
      </c>
      <c r="N221" s="647"/>
      <c r="O221" s="1258"/>
      <c r="P221" s="1259"/>
      <c r="Q221" s="1259"/>
      <c r="R221" s="1259"/>
      <c r="S221" s="1259"/>
      <c r="T221" s="1259"/>
      <c r="U221" s="1259"/>
      <c r="V221" s="1260"/>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51"/>
      <c r="B222" s="1251"/>
      <c r="C222" s="1251">
        <v>1</v>
      </c>
      <c r="D222" s="884"/>
      <c r="E222" s="886"/>
      <c r="F222" s="886"/>
      <c r="G222" s="886"/>
      <c r="H222" s="886"/>
      <c r="I222" s="888"/>
      <c r="J222" s="880"/>
      <c r="K222" s="883"/>
      <c r="L222" s="782" t="e">
        <f ca="1">mergeValue(A222) &amp;"."&amp; mergeValue(B222)&amp;"."&amp; mergeValue(C222)</f>
        <v>#NAME?</v>
      </c>
      <c r="M222" s="694" t="s">
        <v>7</v>
      </c>
      <c r="N222" s="647"/>
      <c r="O222" s="1258"/>
      <c r="P222" s="1259"/>
      <c r="Q222" s="1259"/>
      <c r="R222" s="1259"/>
      <c r="S222" s="1259"/>
      <c r="T222" s="1259"/>
      <c r="U222" s="1259"/>
      <c r="V222" s="1260"/>
      <c r="W222" s="631" t="s">
        <v>632</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51"/>
      <c r="B223" s="1251"/>
      <c r="C223" s="1251"/>
      <c r="D223" s="1251">
        <v>1</v>
      </c>
      <c r="E223" s="886"/>
      <c r="F223" s="886"/>
      <c r="G223" s="886"/>
      <c r="H223" s="886"/>
      <c r="I223" s="888"/>
      <c r="J223" s="880"/>
      <c r="K223" s="883"/>
      <c r="L223" s="782" t="e">
        <f ca="1">mergeValue(A223) &amp;"."&amp; mergeValue(B223)&amp;"."&amp; mergeValue(C223)&amp;"."&amp; mergeValue(D223)</f>
        <v>#NAME?</v>
      </c>
      <c r="M223" s="695" t="s">
        <v>22</v>
      </c>
      <c r="N223" s="647"/>
      <c r="O223" s="1258"/>
      <c r="P223" s="1259"/>
      <c r="Q223" s="1259"/>
      <c r="R223" s="1259"/>
      <c r="S223" s="1259"/>
      <c r="T223" s="1259"/>
      <c r="U223" s="1259"/>
      <c r="V223" s="1260"/>
      <c r="W223" s="631" t="s">
        <v>633</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51"/>
      <c r="B224" s="1251"/>
      <c r="C224" s="1251"/>
      <c r="D224" s="1251"/>
      <c r="E224" s="1251">
        <v>1</v>
      </c>
      <c r="F224" s="886"/>
      <c r="G224" s="886"/>
      <c r="H224" s="884">
        <v>1</v>
      </c>
      <c r="I224" s="1251">
        <v>1</v>
      </c>
      <c r="J224" s="886"/>
      <c r="K224" s="891"/>
      <c r="L224" s="782" t="e">
        <f ca="1">mergeValue(A224) &amp;"."&amp; mergeValue(B224)&amp;"."&amp; mergeValue(C224)&amp;"."&amp; mergeValue(D224)&amp;"."&amp; mergeValue(E224)</f>
        <v>#NAME?</v>
      </c>
      <c r="M224" s="555" t="s">
        <v>9</v>
      </c>
      <c r="N224" s="647"/>
      <c r="O224" s="1254"/>
      <c r="P224" s="1255"/>
      <c r="Q224" s="1255"/>
      <c r="R224" s="1255"/>
      <c r="S224" s="1255"/>
      <c r="T224" s="1255"/>
      <c r="U224" s="1255"/>
      <c r="V224" s="1256"/>
      <c r="W224" s="631" t="s">
        <v>637</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51"/>
      <c r="B225" s="1251"/>
      <c r="C225" s="1251"/>
      <c r="D225" s="1251"/>
      <c r="E225" s="1251"/>
      <c r="F225" s="1251">
        <v>1</v>
      </c>
      <c r="G225" s="884"/>
      <c r="H225" s="884"/>
      <c r="I225" s="1251"/>
      <c r="J225" s="1251">
        <v>1</v>
      </c>
      <c r="K225" s="892"/>
      <c r="L225" s="782" t="e">
        <f ca="1">mergeValue(A225) &amp;"."&amp; mergeValue(B225)&amp;"."&amp; mergeValue(C225)&amp;"."&amp; mergeValue(D225)&amp;"."&amp; mergeValue(E225)&amp;"."&amp; mergeValue(F225)</f>
        <v>#NAME?</v>
      </c>
      <c r="M225" s="556" t="s">
        <v>10</v>
      </c>
      <c r="N225" s="647"/>
      <c r="O225" s="1254"/>
      <c r="P225" s="1255"/>
      <c r="Q225" s="1255"/>
      <c r="R225" s="1255"/>
      <c r="S225" s="1255"/>
      <c r="T225" s="1255"/>
      <c r="U225" s="1255"/>
      <c r="V225" s="1256"/>
      <c r="W225" s="631" t="s">
        <v>635</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51"/>
      <c r="B226" s="1251"/>
      <c r="C226" s="1251"/>
      <c r="D226" s="1251"/>
      <c r="E226" s="1251"/>
      <c r="F226" s="1251"/>
      <c r="G226" s="884">
        <v>1</v>
      </c>
      <c r="H226" s="884"/>
      <c r="I226" s="1251"/>
      <c r="J226" s="1251"/>
      <c r="K226" s="892">
        <v>1</v>
      </c>
      <c r="L226" s="782" t="e">
        <f ca="1">mergeValue(A226) &amp;"."&amp; mergeValue(B226)&amp;"."&amp; mergeValue(C226)&amp;"."&amp; mergeValue(D226)&amp;"."&amp; mergeValue(E226)&amp;"."&amp; mergeValue(F226)&amp;"."&amp; mergeValue(G226)</f>
        <v>#NAME?</v>
      </c>
      <c r="M226" s="1070"/>
      <c r="N226" s="647"/>
      <c r="O226" s="764"/>
      <c r="P226" s="764"/>
      <c r="Q226" s="764"/>
      <c r="R226" s="1246"/>
      <c r="S226" s="1247" t="s">
        <v>84</v>
      </c>
      <c r="T226" s="1246"/>
      <c r="U226" s="1247" t="s">
        <v>84</v>
      </c>
      <c r="V226" s="764"/>
      <c r="W226" s="1221" t="s">
        <v>654</v>
      </c>
      <c r="X226" s="809" t="e">
        <f ca="1">strCheckDate(O227:V227)</f>
        <v>#NAME?</v>
      </c>
      <c r="Y226" s="830"/>
      <c r="Z226" s="830" t="str">
        <f t="shared" si="3"/>
        <v/>
      </c>
      <c r="AA226" s="830"/>
      <c r="AB226" s="830"/>
      <c r="AC226" s="830"/>
      <c r="AD226" s="809"/>
      <c r="AE226" s="809"/>
      <c r="AF226" s="809"/>
      <c r="AG226" s="809"/>
      <c r="AH226" s="809"/>
      <c r="AI226" s="809"/>
      <c r="AJ226" s="809"/>
    </row>
    <row r="227" spans="1:43" s="800" customFormat="1" ht="14.25" hidden="1" customHeight="1">
      <c r="A227" s="1251"/>
      <c r="B227" s="1251"/>
      <c r="C227" s="1251"/>
      <c r="D227" s="1251"/>
      <c r="E227" s="1251"/>
      <c r="F227" s="1251"/>
      <c r="G227" s="884"/>
      <c r="H227" s="884"/>
      <c r="I227" s="1251"/>
      <c r="J227" s="1251"/>
      <c r="K227" s="892"/>
      <c r="L227" s="801"/>
      <c r="M227" s="647"/>
      <c r="N227" s="647"/>
      <c r="O227" s="764"/>
      <c r="P227" s="764"/>
      <c r="Q227" s="770" t="str">
        <f>R226 &amp; "-" &amp; T226</f>
        <v>-</v>
      </c>
      <c r="R227" s="1246"/>
      <c r="S227" s="1247"/>
      <c r="T227" s="1246"/>
      <c r="U227" s="1247"/>
      <c r="V227" s="764"/>
      <c r="W227" s="1221"/>
      <c r="X227" s="809"/>
      <c r="Y227" s="830"/>
      <c r="Z227" s="830" t="str">
        <f t="shared" si="3"/>
        <v/>
      </c>
      <c r="AA227" s="830"/>
      <c r="AB227" s="830"/>
      <c r="AC227" s="830"/>
      <c r="AD227" s="809"/>
      <c r="AE227" s="809"/>
      <c r="AF227" s="809"/>
      <c r="AG227" s="809"/>
      <c r="AH227" s="809"/>
      <c r="AI227" s="809"/>
      <c r="AJ227" s="809"/>
    </row>
    <row r="228" spans="1:43" s="800" customFormat="1" ht="15" customHeight="1">
      <c r="A228" s="1251"/>
      <c r="B228" s="1251"/>
      <c r="C228" s="1251"/>
      <c r="D228" s="1251"/>
      <c r="E228" s="1251"/>
      <c r="F228" s="1251"/>
      <c r="G228" s="886"/>
      <c r="H228" s="884"/>
      <c r="I228" s="1251"/>
      <c r="J228" s="1251"/>
      <c r="K228" s="891"/>
      <c r="L228" s="689"/>
      <c r="M228" s="558" t="s">
        <v>25</v>
      </c>
      <c r="N228" s="766"/>
      <c r="O228" s="766"/>
      <c r="P228" s="766"/>
      <c r="Q228" s="766"/>
      <c r="R228" s="766"/>
      <c r="S228" s="766"/>
      <c r="T228" s="766"/>
      <c r="U228" s="766"/>
      <c r="V228" s="763"/>
      <c r="W228" s="122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51"/>
      <c r="B229" s="1251"/>
      <c r="C229" s="1251"/>
      <c r="D229" s="1251"/>
      <c r="E229" s="1251"/>
      <c r="F229" s="886"/>
      <c r="G229" s="886"/>
      <c r="H229" s="884"/>
      <c r="I229" s="1251"/>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51"/>
      <c r="B230" s="1251"/>
      <c r="C230" s="1251"/>
      <c r="D230" s="1251"/>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51"/>
      <c r="B231" s="1251"/>
      <c r="C231" s="1251"/>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51"/>
      <c r="B232" s="1251"/>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51"/>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51">
        <v>1</v>
      </c>
      <c r="B238" s="1016"/>
      <c r="C238" s="1016"/>
      <c r="D238" s="1016"/>
      <c r="E238" s="982"/>
      <c r="F238" s="1027"/>
      <c r="G238" s="1027"/>
      <c r="H238" s="1027"/>
      <c r="I238" s="984"/>
      <c r="J238" s="980"/>
      <c r="K238" s="964"/>
      <c r="L238" s="1031" t="e">
        <f ca="1">mergeValue(A238)</f>
        <v>#NAME?</v>
      </c>
      <c r="M238" s="642" t="s">
        <v>20</v>
      </c>
      <c r="N238" s="647"/>
      <c r="O238" s="1258"/>
      <c r="P238" s="1259"/>
      <c r="Q238" s="1259"/>
      <c r="R238" s="1259"/>
      <c r="S238" s="1259"/>
      <c r="T238" s="1259"/>
      <c r="U238" s="1259"/>
      <c r="V238" s="1259"/>
      <c r="W238" s="1259"/>
      <c r="X238" s="1259"/>
      <c r="Y238" s="1259"/>
      <c r="Z238" s="1259"/>
      <c r="AA238" s="1259"/>
      <c r="AB238" s="1259"/>
      <c r="AC238" s="1260"/>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51"/>
      <c r="B239" s="1251">
        <v>1</v>
      </c>
      <c r="C239" s="1016"/>
      <c r="D239" s="1016"/>
      <c r="E239" s="1027"/>
      <c r="F239" s="1027"/>
      <c r="G239" s="1027"/>
      <c r="H239" s="1027"/>
      <c r="I239" s="1022"/>
      <c r="J239" s="955"/>
      <c r="K239" s="958"/>
      <c r="L239" s="1031" t="e">
        <f ca="1">mergeValue(A239) &amp;"."&amp; mergeValue(B239)</f>
        <v>#NAME?</v>
      </c>
      <c r="M239" s="693" t="s">
        <v>16</v>
      </c>
      <c r="N239" s="647"/>
      <c r="O239" s="1258"/>
      <c r="P239" s="1259"/>
      <c r="Q239" s="1259"/>
      <c r="R239" s="1259"/>
      <c r="S239" s="1259"/>
      <c r="T239" s="1259"/>
      <c r="U239" s="1259"/>
      <c r="V239" s="1259"/>
      <c r="W239" s="1259"/>
      <c r="X239" s="1259"/>
      <c r="Y239" s="1259"/>
      <c r="Z239" s="1259"/>
      <c r="AA239" s="1259"/>
      <c r="AB239" s="1259"/>
      <c r="AC239" s="1260"/>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51"/>
      <c r="B240" s="1251"/>
      <c r="C240" s="1251">
        <v>1</v>
      </c>
      <c r="D240" s="1016"/>
      <c r="E240" s="1027"/>
      <c r="F240" s="1027"/>
      <c r="G240" s="1027"/>
      <c r="H240" s="1027"/>
      <c r="I240" s="963"/>
      <c r="J240" s="955"/>
      <c r="K240" s="958"/>
      <c r="L240" s="1031" t="e">
        <f ca="1">mergeValue(A240) &amp;"."&amp; mergeValue(B240)&amp;"."&amp; mergeValue(C240)</f>
        <v>#NAME?</v>
      </c>
      <c r="M240" s="694" t="s">
        <v>7</v>
      </c>
      <c r="N240" s="647"/>
      <c r="O240" s="1258"/>
      <c r="P240" s="1259"/>
      <c r="Q240" s="1259"/>
      <c r="R240" s="1259"/>
      <c r="S240" s="1259"/>
      <c r="T240" s="1259"/>
      <c r="U240" s="1259"/>
      <c r="V240" s="1259"/>
      <c r="W240" s="1259"/>
      <c r="X240" s="1259"/>
      <c r="Y240" s="1259"/>
      <c r="Z240" s="1259"/>
      <c r="AA240" s="1259"/>
      <c r="AB240" s="1259"/>
      <c r="AC240" s="1260"/>
      <c r="AD240" s="631" t="s">
        <v>632</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51"/>
      <c r="B241" s="1251"/>
      <c r="C241" s="1251"/>
      <c r="D241" s="1251">
        <v>1</v>
      </c>
      <c r="E241" s="1027"/>
      <c r="F241" s="1027"/>
      <c r="G241" s="1027"/>
      <c r="H241" s="1027"/>
      <c r="I241" s="963"/>
      <c r="J241" s="955"/>
      <c r="K241" s="958"/>
      <c r="L241" s="1031" t="e">
        <f ca="1">mergeValue(A241) &amp;"."&amp; mergeValue(B241)&amp;"."&amp; mergeValue(C241)&amp;"."&amp; mergeValue(D241)</f>
        <v>#NAME?</v>
      </c>
      <c r="M241" s="695" t="s">
        <v>22</v>
      </c>
      <c r="N241" s="647"/>
      <c r="O241" s="1258"/>
      <c r="P241" s="1259"/>
      <c r="Q241" s="1259"/>
      <c r="R241" s="1259"/>
      <c r="S241" s="1259"/>
      <c r="T241" s="1259"/>
      <c r="U241" s="1259"/>
      <c r="V241" s="1259"/>
      <c r="W241" s="1259"/>
      <c r="X241" s="1259"/>
      <c r="Y241" s="1259"/>
      <c r="Z241" s="1259"/>
      <c r="AA241" s="1259"/>
      <c r="AB241" s="1259"/>
      <c r="AC241" s="1260"/>
      <c r="AD241" s="631" t="s">
        <v>633</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51"/>
      <c r="B242" s="1251"/>
      <c r="C242" s="1251"/>
      <c r="D242" s="1251"/>
      <c r="E242" s="1251">
        <v>1</v>
      </c>
      <c r="F242" s="1027"/>
      <c r="G242" s="1027"/>
      <c r="H242" s="1016">
        <v>1</v>
      </c>
      <c r="I242" s="1251">
        <v>1</v>
      </c>
      <c r="J242" s="1027"/>
      <c r="K242" s="966"/>
      <c r="L242" s="1031" t="e">
        <f ca="1">mergeValue(A242) &amp;"."&amp; mergeValue(B242)&amp;"."&amp; mergeValue(C242)&amp;"."&amp; mergeValue(D242)&amp;"."&amp; mergeValue(E242)</f>
        <v>#NAME?</v>
      </c>
      <c r="M242" s="555" t="s">
        <v>9</v>
      </c>
      <c r="N242" s="647"/>
      <c r="O242" s="1254"/>
      <c r="P242" s="1255"/>
      <c r="Q242" s="1255"/>
      <c r="R242" s="1255"/>
      <c r="S242" s="1255"/>
      <c r="T242" s="1255"/>
      <c r="U242" s="1255"/>
      <c r="V242" s="1255"/>
      <c r="W242" s="1255"/>
      <c r="X242" s="1255"/>
      <c r="Y242" s="1255"/>
      <c r="Z242" s="1255"/>
      <c r="AA242" s="1255"/>
      <c r="AB242" s="1255"/>
      <c r="AC242" s="1256"/>
      <c r="AD242" s="631" t="s">
        <v>637</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51"/>
      <c r="B243" s="1251"/>
      <c r="C243" s="1251"/>
      <c r="D243" s="1251"/>
      <c r="E243" s="1251"/>
      <c r="F243" s="1251">
        <v>1</v>
      </c>
      <c r="G243" s="1016"/>
      <c r="H243" s="1016"/>
      <c r="I243" s="1251"/>
      <c r="J243" s="1251">
        <v>1</v>
      </c>
      <c r="K243" s="967"/>
      <c r="L243" s="1031" t="e">
        <f ca="1">mergeValue(A243) &amp;"."&amp; mergeValue(B243)&amp;"."&amp; mergeValue(C243)&amp;"."&amp; mergeValue(D243)&amp;"."&amp; mergeValue(E243)&amp;"."&amp; mergeValue(F243)</f>
        <v>#NAME?</v>
      </c>
      <c r="M243" s="556" t="s">
        <v>10</v>
      </c>
      <c r="N243" s="647"/>
      <c r="O243" s="1254"/>
      <c r="P243" s="1255"/>
      <c r="Q243" s="1255"/>
      <c r="R243" s="1255"/>
      <c r="S243" s="1255"/>
      <c r="T243" s="1255"/>
      <c r="U243" s="1255"/>
      <c r="V243" s="1255"/>
      <c r="W243" s="1255"/>
      <c r="X243" s="1255"/>
      <c r="Y243" s="1255"/>
      <c r="Z243" s="1255"/>
      <c r="AA243" s="1255"/>
      <c r="AB243" s="1255"/>
      <c r="AC243" s="1256"/>
      <c r="AD243" s="631" t="s">
        <v>635</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51"/>
      <c r="B244" s="1251"/>
      <c r="C244" s="1251"/>
      <c r="D244" s="1251"/>
      <c r="E244" s="1251"/>
      <c r="F244" s="1251"/>
      <c r="G244" s="1016">
        <v>1</v>
      </c>
      <c r="H244" s="1016"/>
      <c r="I244" s="1251"/>
      <c r="J244" s="1251"/>
      <c r="K244" s="967">
        <v>1</v>
      </c>
      <c r="L244" s="1031" t="e">
        <f ca="1">mergeValue(A244) &amp;"."&amp; mergeValue(B244)&amp;"."&amp; mergeValue(C244)&amp;"."&amp; mergeValue(D244)&amp;"."&amp; mergeValue(E244)&amp;"."&amp; mergeValue(F244)&amp;"."&amp; mergeValue(G244)</f>
        <v>#NAME?</v>
      </c>
      <c r="M244" s="1070"/>
      <c r="N244" s="647"/>
      <c r="O244" s="684"/>
      <c r="P244" s="764"/>
      <c r="Q244" s="1095"/>
      <c r="R244" s="1246"/>
      <c r="S244" s="1247" t="s">
        <v>84</v>
      </c>
      <c r="T244" s="1246"/>
      <c r="U244" s="1247" t="s">
        <v>84</v>
      </c>
      <c r="V244" s="684"/>
      <c r="W244" s="764"/>
      <c r="X244" s="1095"/>
      <c r="Y244" s="1246"/>
      <c r="Z244" s="1247" t="s">
        <v>84</v>
      </c>
      <c r="AA244" s="1246"/>
      <c r="AB244" s="1247" t="s">
        <v>85</v>
      </c>
      <c r="AC244" s="764"/>
      <c r="AD244" s="1222" t="s">
        <v>654</v>
      </c>
      <c r="AE244" s="1009" t="e">
        <f ca="1">strCheckDate(O245:AC245)</f>
        <v>#NAME?</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51"/>
      <c r="B245" s="1251"/>
      <c r="C245" s="1251"/>
      <c r="D245" s="1251"/>
      <c r="E245" s="1251"/>
      <c r="F245" s="1251"/>
      <c r="G245" s="1016"/>
      <c r="H245" s="1016"/>
      <c r="I245" s="1251"/>
      <c r="J245" s="1251"/>
      <c r="K245" s="967"/>
      <c r="L245" s="801"/>
      <c r="M245" s="647"/>
      <c r="N245" s="647"/>
      <c r="O245" s="764"/>
      <c r="P245" s="764"/>
      <c r="Q245" s="770" t="str">
        <f>R244 &amp; "-" &amp; T244</f>
        <v>-</v>
      </c>
      <c r="R245" s="1246"/>
      <c r="S245" s="1247"/>
      <c r="T245" s="1246"/>
      <c r="U245" s="1247"/>
      <c r="V245" s="764"/>
      <c r="W245" s="764"/>
      <c r="X245" s="770" t="str">
        <f>Y244 &amp; "-" &amp; AA244</f>
        <v>-</v>
      </c>
      <c r="Y245" s="1246"/>
      <c r="Z245" s="1247"/>
      <c r="AA245" s="1246"/>
      <c r="AB245" s="1247"/>
      <c r="AC245" s="764"/>
      <c r="AD245" s="1223"/>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51"/>
      <c r="B246" s="1251"/>
      <c r="C246" s="1251"/>
      <c r="D246" s="1251"/>
      <c r="E246" s="1251"/>
      <c r="F246" s="1251"/>
      <c r="G246" s="1027"/>
      <c r="H246" s="1016"/>
      <c r="I246" s="1251"/>
      <c r="J246" s="1251"/>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24"/>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51"/>
      <c r="B247" s="1251"/>
      <c r="C247" s="1251"/>
      <c r="D247" s="1251"/>
      <c r="E247" s="1251"/>
      <c r="F247" s="1027"/>
      <c r="G247" s="1027"/>
      <c r="H247" s="1016"/>
      <c r="I247" s="1251"/>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51"/>
      <c r="B248" s="1251"/>
      <c r="C248" s="1251"/>
      <c r="D248" s="1251"/>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51"/>
      <c r="B249" s="1251"/>
      <c r="C249" s="1251"/>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51"/>
      <c r="B250" s="1251"/>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51"/>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8"/>
      <c r="E296" s="358"/>
      <c r="F296" s="358"/>
      <c r="G296" s="358"/>
      <c r="H296" s="358"/>
      <c r="I296" s="358"/>
      <c r="J296" s="358"/>
      <c r="K296" s="358"/>
      <c r="L296" s="358"/>
      <c r="U296" s="261"/>
    </row>
    <row r="297" spans="1:83" s="264" customFormat="1" ht="15" customHeight="1">
      <c r="A297" s="89"/>
      <c r="B297" s="186" t="s">
        <v>405</v>
      </c>
      <c r="C297" s="1339"/>
      <c r="D297" s="1161">
        <v>1</v>
      </c>
      <c r="E297" s="1253"/>
      <c r="F297" s="352"/>
      <c r="G297" s="188">
        <v>0</v>
      </c>
      <c r="H297" s="357"/>
      <c r="I297" s="249"/>
      <c r="J297" s="394" t="s">
        <v>517</v>
      </c>
      <c r="K297" s="155"/>
      <c r="L297" s="265"/>
      <c r="M297" s="211" t="e">
        <f ca="1">mergeValue(H297)</f>
        <v>#NAME?</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339"/>
      <c r="D298" s="1161"/>
      <c r="E298" s="1253"/>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8"/>
      <c r="G301" s="358"/>
      <c r="H301" s="358"/>
      <c r="I301" s="358"/>
      <c r="J301" s="358"/>
      <c r="K301" s="358"/>
      <c r="L301" s="358"/>
      <c r="Q301" s="267"/>
      <c r="U301" s="261"/>
    </row>
    <row r="302" spans="1:83" s="264" customFormat="1" ht="15" customHeight="1">
      <c r="A302" s="89"/>
      <c r="B302" s="186" t="s">
        <v>405</v>
      </c>
      <c r="C302" s="1340"/>
      <c r="D302" s="248"/>
      <c r="E302" s="455"/>
      <c r="F302" s="1341"/>
      <c r="G302" s="1161">
        <v>0</v>
      </c>
      <c r="H302" s="1338"/>
      <c r="I302" s="249"/>
      <c r="J302" s="394" t="s">
        <v>517</v>
      </c>
      <c r="K302" s="155"/>
      <c r="L302" s="265"/>
      <c r="M302" s="211" t="e">
        <f ca="1">mergeValue(H302)</f>
        <v>#NAME?</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340"/>
      <c r="D303" s="248"/>
      <c r="E303" s="455"/>
      <c r="F303" s="1341"/>
      <c r="G303" s="1161"/>
      <c r="H303" s="1338"/>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8"/>
      <c r="D307" s="260"/>
      <c r="E307" s="456"/>
      <c r="F307" s="260"/>
      <c r="G307" s="260"/>
      <c r="H307" s="260"/>
      <c r="I307" s="220"/>
      <c r="J307" s="188">
        <v>0</v>
      </c>
      <c r="K307" s="397"/>
      <c r="L307" s="246"/>
      <c r="M307" s="211" t="e">
        <f ca="1">mergeValue(H307)</f>
        <v>#NAME?</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3"/>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3"/>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507</v>
      </c>
    </row>
    <row r="337" spans="1:20" s="190" customFormat="1" ht="409.5">
      <c r="A337" s="1220">
        <v>1</v>
      </c>
      <c r="B337" s="213"/>
      <c r="C337" s="213"/>
      <c r="D337" s="213"/>
      <c r="F337" s="334" t="e">
        <f ca="1">"2." &amp;mergeValue(A337)</f>
        <v>#NAME?</v>
      </c>
      <c r="G337" s="416" t="s">
        <v>494</v>
      </c>
      <c r="H337" s="316"/>
      <c r="I337" s="196" t="s">
        <v>589</v>
      </c>
      <c r="J337" s="333"/>
      <c r="K337" s="213"/>
      <c r="L337" s="213"/>
      <c r="M337" s="213"/>
      <c r="N337" s="213"/>
      <c r="O337" s="213"/>
      <c r="P337" s="213"/>
      <c r="Q337" s="213"/>
      <c r="R337" s="213"/>
      <c r="S337" s="213"/>
      <c r="T337" s="213"/>
    </row>
    <row r="338" spans="1:20" s="190" customFormat="1" ht="90">
      <c r="A338" s="1220"/>
      <c r="B338" s="213"/>
      <c r="C338" s="213"/>
      <c r="D338" s="213"/>
      <c r="F338" s="334" t="e">
        <f ca="1">"3." &amp;mergeValue(A338)</f>
        <v>#NAME?</v>
      </c>
      <c r="G338" s="416" t="s">
        <v>495</v>
      </c>
      <c r="H338" s="316"/>
      <c r="I338" s="196" t="s">
        <v>587</v>
      </c>
      <c r="J338" s="333"/>
      <c r="K338" s="213"/>
      <c r="L338" s="213"/>
      <c r="M338" s="213"/>
      <c r="N338" s="213"/>
      <c r="O338" s="213"/>
      <c r="P338" s="213"/>
      <c r="Q338" s="213"/>
      <c r="R338" s="213"/>
      <c r="S338" s="213"/>
      <c r="T338" s="213"/>
    </row>
    <row r="339" spans="1:20" s="190" customFormat="1" ht="45">
      <c r="A339" s="1220"/>
      <c r="B339" s="213"/>
      <c r="C339" s="213"/>
      <c r="D339" s="213"/>
      <c r="F339" s="334" t="e">
        <f ca="1">"4."&amp;mergeValue(A339)</f>
        <v>#NAME?</v>
      </c>
      <c r="G339" s="416" t="s">
        <v>496</v>
      </c>
      <c r="H339" s="317" t="s">
        <v>458</v>
      </c>
      <c r="I339" s="196"/>
      <c r="J339" s="333"/>
      <c r="K339" s="213"/>
      <c r="L339" s="213"/>
      <c r="M339" s="213"/>
      <c r="N339" s="213"/>
      <c r="O339" s="213"/>
      <c r="P339" s="213"/>
      <c r="Q339" s="213"/>
      <c r="R339" s="213"/>
      <c r="S339" s="213"/>
      <c r="T339" s="213"/>
    </row>
    <row r="340" spans="1:20" s="190" customFormat="1" ht="101.25">
      <c r="A340" s="1220"/>
      <c r="B340" s="1220">
        <v>1</v>
      </c>
      <c r="C340" s="341"/>
      <c r="D340" s="341"/>
      <c r="F340" s="334" t="e">
        <f ca="1">"4."&amp;mergeValue(A340) &amp;"."&amp;mergeValue(B340)</f>
        <v>#NAME?</v>
      </c>
      <c r="G340" s="323" t="s">
        <v>591</v>
      </c>
      <c r="H340" s="316" t="str">
        <f>IF(region_name="","",region_name)</f>
        <v>Ростовская область</v>
      </c>
      <c r="I340" s="196" t="s">
        <v>499</v>
      </c>
      <c r="J340" s="333"/>
      <c r="K340" s="213"/>
      <c r="L340" s="213"/>
      <c r="M340" s="213"/>
      <c r="N340" s="213"/>
      <c r="O340" s="213"/>
      <c r="P340" s="213"/>
      <c r="Q340" s="213"/>
      <c r="R340" s="213"/>
      <c r="S340" s="213"/>
      <c r="T340" s="213"/>
    </row>
    <row r="341" spans="1:20" s="190" customFormat="1" ht="191.25">
      <c r="A341" s="1220"/>
      <c r="B341" s="1220"/>
      <c r="C341" s="1220">
        <v>1</v>
      </c>
      <c r="D341" s="341"/>
      <c r="F341" s="334" t="e">
        <f ca="1">"4."&amp;mergeValue(A341) &amp;"."&amp;mergeValue(B341)&amp;"."&amp;mergeValue(C341)</f>
        <v>#NAME?</v>
      </c>
      <c r="G341" s="340" t="s">
        <v>497</v>
      </c>
      <c r="H341" s="316"/>
      <c r="I341" s="196" t="s">
        <v>500</v>
      </c>
      <c r="J341" s="333"/>
      <c r="K341" s="213"/>
      <c r="L341" s="213"/>
      <c r="M341" s="213"/>
      <c r="N341" s="213"/>
      <c r="O341" s="213"/>
      <c r="P341" s="213"/>
      <c r="Q341" s="213"/>
      <c r="R341" s="213"/>
      <c r="S341" s="213"/>
      <c r="T341" s="213"/>
    </row>
    <row r="342" spans="1:20" s="190" customFormat="1" ht="33.75" customHeight="1">
      <c r="A342" s="1220"/>
      <c r="B342" s="1220"/>
      <c r="C342" s="1220"/>
      <c r="D342" s="341">
        <v>1</v>
      </c>
      <c r="F342" s="334" t="e">
        <f ca="1">"4."&amp;mergeValue(A342) &amp;"."&amp;mergeValue(B342)&amp;"."&amp;mergeValue(C342)&amp;"."&amp;mergeValue(D342)</f>
        <v>#NAME?</v>
      </c>
      <c r="G342" s="419" t="s">
        <v>498</v>
      </c>
      <c r="H342" s="316"/>
      <c r="I342" s="1221" t="s">
        <v>590</v>
      </c>
      <c r="J342" s="333"/>
      <c r="K342" s="213"/>
      <c r="L342" s="213"/>
      <c r="M342" s="213"/>
      <c r="N342" s="213"/>
      <c r="O342" s="213"/>
      <c r="P342" s="213"/>
      <c r="Q342" s="213"/>
      <c r="R342" s="213"/>
      <c r="S342" s="213"/>
      <c r="T342" s="213"/>
    </row>
    <row r="343" spans="1:20" s="190" customFormat="1" ht="18.75">
      <c r="A343" s="1220"/>
      <c r="B343" s="1220"/>
      <c r="C343" s="1220"/>
      <c r="D343" s="341"/>
      <c r="F343" s="423"/>
      <c r="G343" s="424" t="s">
        <v>4</v>
      </c>
      <c r="H343" s="425"/>
      <c r="I343" s="1221"/>
      <c r="J343" s="333"/>
      <c r="K343" s="213"/>
      <c r="L343" s="213"/>
      <c r="M343" s="213"/>
      <c r="N343" s="213"/>
      <c r="O343" s="213"/>
      <c r="P343" s="213"/>
      <c r="Q343" s="213"/>
      <c r="R343" s="213"/>
      <c r="S343" s="213"/>
      <c r="T343" s="213"/>
    </row>
    <row r="344" spans="1:20" s="190" customFormat="1" ht="18.75">
      <c r="A344" s="1220"/>
      <c r="B344" s="1220"/>
      <c r="C344" s="341"/>
      <c r="D344" s="341"/>
      <c r="F344" s="337"/>
      <c r="G344" s="149" t="s">
        <v>403</v>
      </c>
      <c r="H344" s="338"/>
      <c r="I344" s="339"/>
      <c r="J344" s="333"/>
      <c r="K344" s="213"/>
      <c r="L344" s="213"/>
      <c r="M344" s="213"/>
      <c r="N344" s="213"/>
      <c r="O344" s="213"/>
      <c r="P344" s="213"/>
      <c r="Q344" s="213"/>
      <c r="R344" s="213"/>
      <c r="S344" s="213"/>
      <c r="T344" s="213"/>
    </row>
    <row r="345" spans="1:20" s="190" customFormat="1" ht="18.75">
      <c r="A345" s="1220"/>
      <c r="B345" s="213"/>
      <c r="C345" s="213"/>
      <c r="D345" s="213"/>
      <c r="F345" s="337"/>
      <c r="G345" s="155" t="s">
        <v>506</v>
      </c>
      <c r="H345" s="338"/>
      <c r="I345" s="339"/>
      <c r="J345" s="333"/>
      <c r="K345" s="213"/>
      <c r="L345" s="213"/>
      <c r="M345" s="213"/>
      <c r="N345" s="213"/>
      <c r="O345" s="213"/>
      <c r="P345" s="213"/>
      <c r="Q345" s="213"/>
      <c r="R345" s="213"/>
      <c r="S345" s="213"/>
      <c r="T345" s="213"/>
    </row>
    <row r="346" spans="1:20" s="190" customFormat="1" ht="18.75">
      <c r="A346" s="213"/>
      <c r="B346" s="213"/>
      <c r="C346" s="213"/>
      <c r="D346" s="213"/>
      <c r="F346" s="337"/>
      <c r="G346" s="165" t="s">
        <v>505</v>
      </c>
      <c r="H346" s="338"/>
      <c r="I346" s="339"/>
      <c r="J346" s="333"/>
      <c r="K346" s="213"/>
      <c r="L346" s="213"/>
      <c r="M346" s="213"/>
      <c r="N346" s="213"/>
      <c r="O346" s="213"/>
      <c r="P346" s="213"/>
      <c r="Q346" s="213"/>
      <c r="R346" s="213"/>
      <c r="S346" s="213"/>
      <c r="T346" s="213"/>
    </row>
  </sheetData>
  <sheetProtection formatColumns="0" formatRows="0"/>
  <dataConsolidate/>
  <mergeCells count="289">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A49:A62"/>
    <mergeCell ref="B50:B61"/>
    <mergeCell ref="C51:C6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31:A44"/>
    <mergeCell ref="B32:B43"/>
    <mergeCell ref="C33:C42"/>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1:V221"/>
    <mergeCell ref="O222:V222"/>
    <mergeCell ref="O223:V22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V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546</v>
      </c>
      <c r="AX1" s="408" t="s">
        <v>547</v>
      </c>
      <c r="AZ1" s="1342" t="s">
        <v>580</v>
      </c>
      <c r="BA1" s="1342"/>
      <c r="BC1" s="826" t="s">
        <v>723</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641</v>
      </c>
      <c r="P2" s="661" t="s">
        <v>42</v>
      </c>
      <c r="Q2" s="180" t="s">
        <v>3</v>
      </c>
      <c r="R2" s="183" t="s">
        <v>24</v>
      </c>
      <c r="S2" s="181" t="s">
        <v>26</v>
      </c>
      <c r="T2" s="182" t="s">
        <v>30</v>
      </c>
      <c r="U2" s="178" t="s">
        <v>36</v>
      </c>
      <c r="V2" s="1038">
        <v>1</v>
      </c>
      <c r="W2" s="459"/>
      <c r="X2" s="460" t="s">
        <v>611</v>
      </c>
      <c r="Y2" s="44" t="s">
        <v>636</v>
      </c>
      <c r="Z2" s="160"/>
      <c r="AA2" s="752" t="s">
        <v>716</v>
      </c>
      <c r="AB2" s="754" t="s">
        <v>716</v>
      </c>
      <c r="AC2" s="44" t="s">
        <v>310</v>
      </c>
      <c r="AD2" s="754" t="s">
        <v>310</v>
      </c>
      <c r="AF2" s="45" t="s">
        <v>36</v>
      </c>
      <c r="AH2" s="143" t="s">
        <v>342</v>
      </c>
      <c r="AI2" s="143" t="s">
        <v>342</v>
      </c>
      <c r="AK2" s="143" t="s">
        <v>346</v>
      </c>
      <c r="AM2" s="143" t="s">
        <v>356</v>
      </c>
      <c r="AP2" s="1132" t="s">
        <v>611</v>
      </c>
      <c r="AQ2" s="1034" t="s">
        <v>769</v>
      </c>
      <c r="AS2" s="44" t="s">
        <v>374</v>
      </c>
      <c r="AU2" s="45" t="s">
        <v>377</v>
      </c>
      <c r="AW2" s="409" t="s">
        <v>548</v>
      </c>
      <c r="AX2" s="410" t="s">
        <v>548</v>
      </c>
      <c r="AZ2" s="445" t="s">
        <v>581</v>
      </c>
      <c r="BA2" s="446" t="s">
        <v>582</v>
      </c>
      <c r="BC2" s="803" t="s">
        <v>724</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642</v>
      </c>
      <c r="P3" s="661" t="s">
        <v>43</v>
      </c>
      <c r="Q3" s="180" t="s">
        <v>301</v>
      </c>
      <c r="R3" s="179" t="s">
        <v>303</v>
      </c>
      <c r="S3" s="181" t="s">
        <v>27</v>
      </c>
      <c r="T3" s="182" t="s">
        <v>31</v>
      </c>
      <c r="U3" s="178" t="s">
        <v>37</v>
      </c>
      <c r="V3" s="1038">
        <v>2</v>
      </c>
      <c r="W3" s="459"/>
      <c r="X3" s="460" t="s">
        <v>769</v>
      </c>
      <c r="Y3" s="44" t="s">
        <v>636</v>
      </c>
      <c r="Z3" s="160"/>
      <c r="AA3" s="752" t="s">
        <v>717</v>
      </c>
      <c r="AB3" s="754" t="s">
        <v>717</v>
      </c>
      <c r="AC3" s="44" t="s">
        <v>311</v>
      </c>
      <c r="AD3" s="754" t="s">
        <v>311</v>
      </c>
      <c r="AF3" s="45" t="s">
        <v>37</v>
      </c>
      <c r="AH3" s="143" t="s">
        <v>365</v>
      </c>
      <c r="AI3" s="143" t="s">
        <v>344</v>
      </c>
      <c r="AK3" s="143" t="s">
        <v>347</v>
      </c>
      <c r="AM3" s="143" t="s">
        <v>357</v>
      </c>
      <c r="AP3" s="1132" t="s">
        <v>770</v>
      </c>
      <c r="AQ3" s="1034" t="s">
        <v>612</v>
      </c>
      <c r="AS3" s="44" t="s">
        <v>375</v>
      </c>
      <c r="AU3" s="45" t="s">
        <v>378</v>
      </c>
      <c r="AW3" s="409" t="s">
        <v>549</v>
      </c>
      <c r="AX3" s="410" t="s">
        <v>549</v>
      </c>
      <c r="AZ3" s="146" t="s">
        <v>652</v>
      </c>
      <c r="BA3" s="179" t="s">
        <v>651</v>
      </c>
      <c r="BC3" s="803" t="s">
        <v>725</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643</v>
      </c>
      <c r="Q4" s="180" t="s">
        <v>23</v>
      </c>
      <c r="R4" s="569" t="s">
        <v>2276</v>
      </c>
      <c r="S4" s="181" t="s">
        <v>28</v>
      </c>
      <c r="T4" s="182" t="s">
        <v>32</v>
      </c>
      <c r="U4" s="178" t="s">
        <v>38</v>
      </c>
      <c r="V4" s="1038">
        <v>3</v>
      </c>
      <c r="W4" s="459"/>
      <c r="X4" s="460" t="s">
        <v>760</v>
      </c>
      <c r="Y4" s="752" t="s">
        <v>636</v>
      </c>
      <c r="Z4" s="208"/>
      <c r="AC4" s="44" t="s">
        <v>312</v>
      </c>
      <c r="AD4" s="754" t="s">
        <v>312</v>
      </c>
      <c r="AF4" s="45" t="s">
        <v>38</v>
      </c>
      <c r="AH4" s="45" t="s">
        <v>368</v>
      </c>
      <c r="AK4" s="143" t="s">
        <v>348</v>
      </c>
      <c r="AM4" s="143" t="s">
        <v>358</v>
      </c>
      <c r="AP4" s="1132" t="s">
        <v>769</v>
      </c>
      <c r="AQ4" s="1034" t="s">
        <v>613</v>
      </c>
      <c r="AS4" s="44" t="s">
        <v>345</v>
      </c>
      <c r="AU4" s="45" t="s">
        <v>379</v>
      </c>
      <c r="AW4" s="409" t="s">
        <v>550</v>
      </c>
      <c r="AX4" s="410" t="s">
        <v>550</v>
      </c>
      <c r="AZ4" s="146" t="s">
        <v>662</v>
      </c>
      <c r="BA4" s="179" t="s">
        <v>661</v>
      </c>
      <c r="BC4" s="803" t="s">
        <v>726</v>
      </c>
    </row>
    <row r="5" spans="1:55" ht="33.75">
      <c r="A5" s="6" t="s">
        <v>104</v>
      </c>
      <c r="B5" s="44">
        <v>2003</v>
      </c>
      <c r="C5" s="44">
        <v>2016</v>
      </c>
      <c r="E5" s="143" t="s">
        <v>189</v>
      </c>
      <c r="F5" s="143" t="s">
        <v>229</v>
      </c>
      <c r="I5" s="143" t="s">
        <v>51</v>
      </c>
      <c r="K5" s="144" t="s">
        <v>247</v>
      </c>
      <c r="L5" s="144" t="s">
        <v>247</v>
      </c>
      <c r="M5" s="144">
        <v>4</v>
      </c>
      <c r="N5" s="658" t="s">
        <v>287</v>
      </c>
      <c r="O5" s="544" t="s">
        <v>644</v>
      </c>
      <c r="Q5" s="180" t="s">
        <v>302</v>
      </c>
      <c r="R5" s="179" t="s">
        <v>304</v>
      </c>
      <c r="T5" s="45" t="s">
        <v>33</v>
      </c>
      <c r="U5" s="178" t="s">
        <v>39</v>
      </c>
      <c r="V5" s="1038">
        <v>4</v>
      </c>
      <c r="W5" s="459"/>
      <c r="X5" s="460" t="s">
        <v>612</v>
      </c>
      <c r="Y5" s="752" t="s">
        <v>660</v>
      </c>
      <c r="Z5" s="208">
        <v>1</v>
      </c>
      <c r="AF5" s="45" t="s">
        <v>327</v>
      </c>
      <c r="AH5" s="143" t="s">
        <v>366</v>
      </c>
      <c r="AK5" s="143" t="s">
        <v>349</v>
      </c>
      <c r="AM5" s="143" t="s">
        <v>359</v>
      </c>
      <c r="AP5" s="1132" t="s">
        <v>612</v>
      </c>
      <c r="AQ5" s="1034" t="s">
        <v>760</v>
      </c>
      <c r="AU5" s="45" t="s">
        <v>380</v>
      </c>
      <c r="AW5" s="409" t="s">
        <v>551</v>
      </c>
      <c r="AX5" s="410" t="s">
        <v>551</v>
      </c>
      <c r="AZ5" s="545" t="s">
        <v>663</v>
      </c>
      <c r="BA5" s="569" t="s">
        <v>669</v>
      </c>
      <c r="BC5" s="803" t="s">
        <v>727</v>
      </c>
    </row>
    <row r="6" spans="1:55" ht="45">
      <c r="A6" s="6" t="s">
        <v>105</v>
      </c>
      <c r="B6" s="44">
        <v>2004</v>
      </c>
      <c r="C6" s="44">
        <v>2017</v>
      </c>
      <c r="E6" s="143" t="s">
        <v>190</v>
      </c>
      <c r="F6" s="147"/>
      <c r="G6" s="148" t="s">
        <v>291</v>
      </c>
      <c r="H6" s="148" t="s">
        <v>258</v>
      </c>
      <c r="I6" s="143" t="s">
        <v>68</v>
      </c>
      <c r="J6" s="148" t="s">
        <v>264</v>
      </c>
      <c r="N6" s="658" t="s">
        <v>288</v>
      </c>
      <c r="O6" s="544" t="s">
        <v>645</v>
      </c>
      <c r="R6" s="179" t="s">
        <v>3</v>
      </c>
      <c r="T6" s="45" t="s">
        <v>34</v>
      </c>
      <c r="U6" s="178" t="s">
        <v>327</v>
      </c>
      <c r="V6" s="1038">
        <v>5</v>
      </c>
      <c r="W6" s="459"/>
      <c r="X6" s="752" t="s">
        <v>613</v>
      </c>
      <c r="Y6" s="752" t="s">
        <v>670</v>
      </c>
      <c r="Z6" s="208"/>
      <c r="AA6" s="218"/>
      <c r="AH6" s="143" t="s">
        <v>367</v>
      </c>
      <c r="AK6" s="143" t="s">
        <v>350</v>
      </c>
      <c r="AM6" s="143" t="s">
        <v>360</v>
      </c>
      <c r="AP6" s="1132" t="s">
        <v>613</v>
      </c>
      <c r="AQ6" s="1034" t="s">
        <v>614</v>
      </c>
      <c r="AU6" s="219" t="s">
        <v>381</v>
      </c>
      <c r="AW6" s="409" t="s">
        <v>552</v>
      </c>
      <c r="AX6" s="410" t="s">
        <v>552</v>
      </c>
      <c r="AZ6" s="545" t="s">
        <v>664</v>
      </c>
      <c r="BA6" s="569" t="s">
        <v>674</v>
      </c>
    </row>
    <row r="7" spans="1:55" ht="33.75">
      <c r="A7" s="6" t="s">
        <v>106</v>
      </c>
      <c r="B7" s="44">
        <v>2005</v>
      </c>
      <c r="E7" s="143" t="s">
        <v>191</v>
      </c>
      <c r="F7" s="147"/>
      <c r="G7" s="143" t="s">
        <v>255</v>
      </c>
      <c r="H7" s="143" t="s">
        <v>257</v>
      </c>
      <c r="I7" s="143" t="s">
        <v>69</v>
      </c>
      <c r="J7" s="143" t="s">
        <v>284</v>
      </c>
      <c r="N7" s="659" t="s">
        <v>289</v>
      </c>
      <c r="O7" s="544" t="s">
        <v>646</v>
      </c>
      <c r="U7" s="178" t="s">
        <v>85</v>
      </c>
      <c r="V7" s="1039" t="s">
        <v>69</v>
      </c>
      <c r="W7" s="459"/>
      <c r="X7" s="752" t="s">
        <v>614</v>
      </c>
      <c r="Y7" s="752" t="s">
        <v>660</v>
      </c>
      <c r="Z7" s="208"/>
      <c r="AA7" s="218"/>
      <c r="AH7" s="143" t="s">
        <v>343</v>
      </c>
      <c r="AK7" s="143" t="s">
        <v>351</v>
      </c>
      <c r="AM7" s="143" t="s">
        <v>361</v>
      </c>
      <c r="AP7" s="1132" t="s">
        <v>760</v>
      </c>
      <c r="AQ7" s="1034" t="s">
        <v>615</v>
      </c>
      <c r="AU7" s="219" t="s">
        <v>382</v>
      </c>
      <c r="AW7" s="409" t="s">
        <v>553</v>
      </c>
      <c r="AX7" s="410" t="s">
        <v>553</v>
      </c>
      <c r="AZ7" s="545" t="s">
        <v>682</v>
      </c>
      <c r="BA7" s="569" t="s">
        <v>683</v>
      </c>
    </row>
    <row r="8" spans="1:55" ht="33.75">
      <c r="A8" s="6" t="s">
        <v>107</v>
      </c>
      <c r="B8" s="44">
        <v>2006</v>
      </c>
      <c r="E8" s="143" t="s">
        <v>192</v>
      </c>
      <c r="F8" s="147"/>
      <c r="G8" s="143" t="s">
        <v>256</v>
      </c>
      <c r="H8" s="143" t="s">
        <v>263</v>
      </c>
      <c r="I8" s="143" t="s">
        <v>183</v>
      </c>
      <c r="J8" s="143" t="s">
        <v>280</v>
      </c>
      <c r="N8" s="660" t="s">
        <v>290</v>
      </c>
      <c r="O8" s="544" t="s">
        <v>647</v>
      </c>
      <c r="V8" s="1039" t="s">
        <v>183</v>
      </c>
      <c r="W8" s="459"/>
      <c r="X8" s="752" t="s">
        <v>615</v>
      </c>
      <c r="Y8" s="752" t="s">
        <v>660</v>
      </c>
      <c r="Z8" s="208"/>
      <c r="AA8" s="218"/>
      <c r="AK8" s="143" t="s">
        <v>352</v>
      </c>
      <c r="AP8" s="1132" t="s">
        <v>614</v>
      </c>
      <c r="AQ8" s="1034" t="s">
        <v>618</v>
      </c>
      <c r="AU8" s="219" t="s">
        <v>383</v>
      </c>
      <c r="AW8" s="409" t="s">
        <v>554</v>
      </c>
      <c r="AX8" s="410" t="s">
        <v>554</v>
      </c>
      <c r="AZ8" s="146" t="s">
        <v>690</v>
      </c>
      <c r="BA8" s="179" t="s">
        <v>689</v>
      </c>
    </row>
    <row r="9" spans="1:55" ht="56.25">
      <c r="A9" s="6" t="s">
        <v>108</v>
      </c>
      <c r="B9" s="44">
        <v>2007</v>
      </c>
      <c r="E9" s="143" t="s">
        <v>193</v>
      </c>
      <c r="F9" s="147"/>
      <c r="G9" s="143" t="s">
        <v>263</v>
      </c>
      <c r="I9" s="143" t="s">
        <v>184</v>
      </c>
      <c r="O9" s="544" t="s">
        <v>648</v>
      </c>
      <c r="V9" s="1039" t="s">
        <v>184</v>
      </c>
      <c r="W9" s="459"/>
      <c r="X9" s="752" t="s">
        <v>616</v>
      </c>
      <c r="Y9" s="752" t="s">
        <v>636</v>
      </c>
      <c r="Z9" s="208">
        <v>1</v>
      </c>
      <c r="AA9" s="218"/>
      <c r="AK9" s="143" t="s">
        <v>353</v>
      </c>
      <c r="AP9" s="1132" t="s">
        <v>615</v>
      </c>
      <c r="AQ9" s="1034" t="s">
        <v>617</v>
      </c>
      <c r="AW9" s="409" t="s">
        <v>555</v>
      </c>
      <c r="AX9" s="410" t="s">
        <v>555</v>
      </c>
      <c r="AZ9" s="146" t="s">
        <v>767</v>
      </c>
      <c r="BA9" s="179" t="s">
        <v>601</v>
      </c>
    </row>
    <row r="10" spans="1:55" ht="45">
      <c r="A10" s="6" t="s">
        <v>109</v>
      </c>
      <c r="B10" s="44">
        <v>2008</v>
      </c>
      <c r="E10" s="143" t="s">
        <v>194</v>
      </c>
      <c r="F10" s="147"/>
      <c r="I10" s="143" t="s">
        <v>208</v>
      </c>
      <c r="O10" s="544" t="s">
        <v>649</v>
      </c>
      <c r="V10" s="1040" t="s">
        <v>208</v>
      </c>
      <c r="W10" s="1037"/>
      <c r="X10" s="1035" t="s">
        <v>617</v>
      </c>
      <c r="Y10" s="1036" t="s">
        <v>684</v>
      </c>
      <c r="Z10" s="208"/>
      <c r="AP10" s="1132" t="s">
        <v>618</v>
      </c>
      <c r="AQ10" s="1034" t="s">
        <v>616</v>
      </c>
      <c r="AW10" s="409" t="s">
        <v>556</v>
      </c>
      <c r="AX10" s="410" t="s">
        <v>556</v>
      </c>
    </row>
    <row r="11" spans="1:55" ht="112.5">
      <c r="A11" s="6" t="s">
        <v>110</v>
      </c>
      <c r="B11" s="44">
        <v>2009</v>
      </c>
      <c r="E11" s="143" t="s">
        <v>195</v>
      </c>
      <c r="F11" s="147"/>
      <c r="I11" s="143" t="s">
        <v>209</v>
      </c>
      <c r="O11" s="527" t="s">
        <v>650</v>
      </c>
      <c r="V11" s="1039" t="s">
        <v>209</v>
      </c>
      <c r="W11" s="461"/>
      <c r="X11" s="460" t="s">
        <v>618</v>
      </c>
      <c r="Y11" s="752" t="s">
        <v>672</v>
      </c>
      <c r="Z11" s="208"/>
      <c r="AP11" s="1132" t="s">
        <v>617</v>
      </c>
      <c r="AQ11" s="741" t="s">
        <v>611</v>
      </c>
      <c r="AW11" s="409" t="s">
        <v>557</v>
      </c>
      <c r="AX11" s="410" t="s">
        <v>557</v>
      </c>
    </row>
    <row r="12" spans="1:55" ht="33.75">
      <c r="A12" s="6" t="s">
        <v>65</v>
      </c>
      <c r="B12" s="44">
        <v>2010</v>
      </c>
      <c r="E12" s="143" t="s">
        <v>196</v>
      </c>
      <c r="F12" s="147"/>
      <c r="G12" s="148" t="s">
        <v>292</v>
      </c>
      <c r="H12" s="148" t="s">
        <v>260</v>
      </c>
      <c r="I12" s="143" t="s">
        <v>210</v>
      </c>
      <c r="O12" s="527" t="s">
        <v>3</v>
      </c>
      <c r="V12" s="1039" t="s">
        <v>210</v>
      </c>
      <c r="W12" s="545"/>
      <c r="X12" s="460" t="s">
        <v>763</v>
      </c>
      <c r="Y12" s="752" t="s">
        <v>636</v>
      </c>
      <c r="AP12" s="1132" t="s">
        <v>616</v>
      </c>
      <c r="AQ12" s="528"/>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770</v>
      </c>
      <c r="Y14" s="752" t="s">
        <v>636</v>
      </c>
      <c r="AW14" s="409" t="s">
        <v>211</v>
      </c>
      <c r="AX14" s="410" t="s">
        <v>211</v>
      </c>
    </row>
    <row r="15" spans="1:55" ht="63.75">
      <c r="A15" s="6" t="s">
        <v>441</v>
      </c>
      <c r="B15" s="44">
        <v>2013</v>
      </c>
      <c r="I15" s="143" t="s">
        <v>213</v>
      </c>
      <c r="N15" s="177" t="s">
        <v>324</v>
      </c>
      <c r="V15" s="528"/>
      <c r="W15" s="528"/>
      <c r="X15" s="217"/>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7"/>
      <c r="AW17" s="409" t="s">
        <v>214</v>
      </c>
      <c r="AX17" s="410" t="s">
        <v>214</v>
      </c>
    </row>
    <row r="18" spans="1:50" ht="21" customHeight="1">
      <c r="A18" s="6" t="s">
        <v>114</v>
      </c>
      <c r="B18" s="44">
        <v>2016</v>
      </c>
      <c r="I18" s="143" t="s">
        <v>216</v>
      </c>
      <c r="N18" s="177" t="s">
        <v>321</v>
      </c>
      <c r="X18" s="217"/>
      <c r="AW18" s="409" t="s">
        <v>215</v>
      </c>
      <c r="AX18" s="410" t="s">
        <v>215</v>
      </c>
    </row>
    <row r="19" spans="1:50" ht="21" customHeight="1">
      <c r="A19" s="6" t="s">
        <v>115</v>
      </c>
      <c r="B19" s="44">
        <v>2017</v>
      </c>
      <c r="I19" s="143" t="s">
        <v>217</v>
      </c>
      <c r="N19" s="177" t="s">
        <v>320</v>
      </c>
      <c r="X19" s="217"/>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558</v>
      </c>
      <c r="AX23" s="410" t="s">
        <v>558</v>
      </c>
    </row>
    <row r="24" spans="1:50" ht="21" customHeight="1">
      <c r="A24" s="6" t="s">
        <v>120</v>
      </c>
      <c r="B24" s="44">
        <v>2022</v>
      </c>
      <c r="AW24" s="409" t="s">
        <v>559</v>
      </c>
      <c r="AX24" s="410" t="s">
        <v>559</v>
      </c>
    </row>
    <row r="25" spans="1:50">
      <c r="A25" s="6" t="s">
        <v>121</v>
      </c>
      <c r="B25" s="44">
        <v>2023</v>
      </c>
      <c r="AW25" s="409" t="s">
        <v>560</v>
      </c>
      <c r="AX25" s="410" t="s">
        <v>560</v>
      </c>
    </row>
    <row r="26" spans="1:50">
      <c r="A26" s="6" t="s">
        <v>122</v>
      </c>
      <c r="B26" s="44">
        <v>2024</v>
      </c>
      <c r="AX26" s="410" t="s">
        <v>561</v>
      </c>
    </row>
    <row r="27" spans="1:50">
      <c r="A27" s="6" t="s">
        <v>123</v>
      </c>
      <c r="B27" s="44">
        <v>2025</v>
      </c>
      <c r="AX27" s="410" t="s">
        <v>562</v>
      </c>
    </row>
    <row r="28" spans="1:50">
      <c r="A28" s="6" t="s">
        <v>124</v>
      </c>
      <c r="D28" s="269"/>
      <c r="E28" s="270"/>
      <c r="F28" s="270"/>
      <c r="H28" s="271" t="s">
        <v>408</v>
      </c>
      <c r="AX28" s="410" t="s">
        <v>563</v>
      </c>
    </row>
    <row r="29" spans="1:50">
      <c r="A29" s="6" t="s">
        <v>125</v>
      </c>
      <c r="D29" s="272" t="s">
        <v>409</v>
      </c>
      <c r="E29" s="273" t="str">
        <f>IF(periodStart = "","", periodStart)</f>
        <v>01.01.2020</v>
      </c>
      <c r="F29" s="273" t="str">
        <f>IF(periodEnd = "","", periodEnd)</f>
        <v>31.12.2020</v>
      </c>
      <c r="H29" s="274" t="s">
        <v>2302</v>
      </c>
      <c r="AX29" s="410" t="s">
        <v>564</v>
      </c>
    </row>
    <row r="30" spans="1:50">
      <c r="A30" s="6" t="s">
        <v>126</v>
      </c>
      <c r="D30" s="275"/>
      <c r="E30" s="276"/>
      <c r="F30" s="276"/>
      <c r="AX30" s="410" t="s">
        <v>565</v>
      </c>
    </row>
    <row r="31" spans="1:50" ht="12.75">
      <c r="A31" s="6" t="s">
        <v>127</v>
      </c>
      <c r="D31" s="269"/>
      <c r="E31" s="270"/>
      <c r="F31" s="270"/>
      <c r="H31" s="277"/>
      <c r="AX31" s="410" t="s">
        <v>566</v>
      </c>
    </row>
    <row r="32" spans="1:50">
      <c r="A32" s="6" t="s">
        <v>128</v>
      </c>
      <c r="D32" s="272" t="s">
        <v>410</v>
      </c>
      <c r="E32" s="278"/>
      <c r="F32" s="278"/>
      <c r="H32" s="279" t="s">
        <v>411</v>
      </c>
      <c r="O32" s="528" t="s">
        <v>641</v>
      </c>
      <c r="AX32" s="410" t="s">
        <v>567</v>
      </c>
    </row>
    <row r="33" spans="1:50">
      <c r="A33" s="6" t="s">
        <v>129</v>
      </c>
      <c r="O33" s="528" t="s">
        <v>642</v>
      </c>
      <c r="AX33" s="410" t="s">
        <v>568</v>
      </c>
    </row>
    <row r="34" spans="1:50">
      <c r="A34" s="6" t="s">
        <v>130</v>
      </c>
      <c r="O34" s="528" t="s">
        <v>643</v>
      </c>
      <c r="AX34" s="410" t="s">
        <v>569</v>
      </c>
    </row>
    <row r="35" spans="1:50">
      <c r="A35" s="6" t="s">
        <v>131</v>
      </c>
      <c r="O35" s="528" t="s">
        <v>644</v>
      </c>
      <c r="X35" s="528"/>
      <c r="Y35" s="528"/>
      <c r="AX35" s="410" t="s">
        <v>570</v>
      </c>
    </row>
    <row r="36" spans="1:50">
      <c r="A36" s="6" t="s">
        <v>95</v>
      </c>
      <c r="O36" s="528" t="s">
        <v>645</v>
      </c>
      <c r="AX36" s="410" t="s">
        <v>571</v>
      </c>
    </row>
    <row r="37" spans="1:50">
      <c r="A37" s="6" t="s">
        <v>96</v>
      </c>
      <c r="O37" s="528" t="s">
        <v>646</v>
      </c>
      <c r="AX37" s="410" t="s">
        <v>572</v>
      </c>
    </row>
    <row r="38" spans="1:50">
      <c r="A38" s="6" t="s">
        <v>97</v>
      </c>
      <c r="O38" s="528" t="s">
        <v>647</v>
      </c>
      <c r="AX38" s="410" t="s">
        <v>573</v>
      </c>
    </row>
    <row r="39" spans="1:50">
      <c r="A39" s="6" t="s">
        <v>98</v>
      </c>
      <c r="O39" s="528" t="s">
        <v>648</v>
      </c>
      <c r="AX39" s="410" t="s">
        <v>521</v>
      </c>
    </row>
    <row r="40" spans="1:50">
      <c r="A40" s="6" t="s">
        <v>99</v>
      </c>
      <c r="O40" s="528" t="s">
        <v>649</v>
      </c>
      <c r="AX40" s="410" t="s">
        <v>522</v>
      </c>
    </row>
    <row r="41" spans="1:50">
      <c r="A41" s="6" t="s">
        <v>100</v>
      </c>
      <c r="O41" s="528" t="s">
        <v>650</v>
      </c>
      <c r="AX41" s="410" t="s">
        <v>523</v>
      </c>
    </row>
    <row r="42" spans="1:50">
      <c r="A42" s="6" t="s">
        <v>132</v>
      </c>
      <c r="AX42" s="410" t="s">
        <v>524</v>
      </c>
    </row>
    <row r="43" spans="1:50">
      <c r="A43" s="6" t="s">
        <v>133</v>
      </c>
      <c r="AX43" s="410" t="s">
        <v>525</v>
      </c>
    </row>
    <row r="44" spans="1:50">
      <c r="A44" s="6" t="s">
        <v>134</v>
      </c>
      <c r="AX44" s="410" t="s">
        <v>526</v>
      </c>
    </row>
    <row r="45" spans="1:50">
      <c r="A45" s="6" t="s">
        <v>135</v>
      </c>
      <c r="AX45" s="410" t="s">
        <v>527</v>
      </c>
    </row>
    <row r="46" spans="1:50">
      <c r="A46" s="6" t="s">
        <v>136</v>
      </c>
      <c r="AX46" s="410" t="s">
        <v>528</v>
      </c>
    </row>
    <row r="47" spans="1:50">
      <c r="A47" s="6" t="s">
        <v>157</v>
      </c>
      <c r="AX47" s="410" t="s">
        <v>529</v>
      </c>
    </row>
    <row r="48" spans="1:50">
      <c r="A48" s="6" t="s">
        <v>158</v>
      </c>
      <c r="AX48" s="410" t="s">
        <v>530</v>
      </c>
    </row>
    <row r="49" spans="1:50">
      <c r="A49" s="6" t="s">
        <v>159</v>
      </c>
      <c r="AX49" s="410" t="s">
        <v>531</v>
      </c>
    </row>
    <row r="50" spans="1:50">
      <c r="A50" s="6" t="s">
        <v>137</v>
      </c>
      <c r="AX50" s="410" t="s">
        <v>532</v>
      </c>
    </row>
    <row r="51" spans="1:50">
      <c r="A51" s="6" t="s">
        <v>138</v>
      </c>
      <c r="AX51" s="410" t="s">
        <v>533</v>
      </c>
    </row>
    <row r="52" spans="1:50">
      <c r="A52" s="6" t="s">
        <v>139</v>
      </c>
      <c r="AX52" s="410" t="s">
        <v>534</v>
      </c>
    </row>
    <row r="53" spans="1:50">
      <c r="A53" s="6" t="s">
        <v>140</v>
      </c>
      <c r="X53" s="480"/>
      <c r="AX53" s="410" t="s">
        <v>535</v>
      </c>
    </row>
    <row r="54" spans="1:50">
      <c r="A54" s="6" t="s">
        <v>141</v>
      </c>
      <c r="X54" s="480"/>
      <c r="AX54" s="410" t="s">
        <v>536</v>
      </c>
    </row>
    <row r="55" spans="1:50">
      <c r="A55" s="6" t="s">
        <v>142</v>
      </c>
      <c r="X55" s="480"/>
      <c r="AX55" s="410" t="s">
        <v>537</v>
      </c>
    </row>
    <row r="56" spans="1:50">
      <c r="A56" s="6" t="s">
        <v>143</v>
      </c>
      <c r="X56" s="480"/>
      <c r="AX56" s="410" t="s">
        <v>538</v>
      </c>
    </row>
    <row r="57" spans="1:50">
      <c r="A57" s="6" t="s">
        <v>388</v>
      </c>
      <c r="X57" s="480"/>
      <c r="AX57" s="410" t="s">
        <v>539</v>
      </c>
    </row>
    <row r="58" spans="1:50">
      <c r="A58" s="6" t="s">
        <v>144</v>
      </c>
      <c r="X58" s="480"/>
      <c r="AX58" s="410" t="s">
        <v>540</v>
      </c>
    </row>
    <row r="59" spans="1:50">
      <c r="A59" s="6" t="s">
        <v>145</v>
      </c>
      <c r="X59" s="480"/>
      <c r="AX59" s="410" t="s">
        <v>541</v>
      </c>
    </row>
    <row r="60" spans="1:50">
      <c r="A60" s="6" t="s">
        <v>146</v>
      </c>
      <c r="X60" s="480"/>
      <c r="AX60" s="410" t="s">
        <v>542</v>
      </c>
    </row>
    <row r="61" spans="1:50">
      <c r="A61" s="6" t="s">
        <v>147</v>
      </c>
      <c r="X61" s="480"/>
      <c r="AX61" s="410" t="s">
        <v>543</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29"/>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1</v>
      </c>
    </row>
    <row r="86" spans="1:1">
      <c r="A86" s="1033">
        <f>IF('Форма 4.7'!$F$12="",1,0)</f>
        <v>1</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4">
        <f>IF(Территории!$E$12="",1,0)</f>
        <v>0</v>
      </c>
    </row>
    <row r="109" spans="1:1">
      <c r="A109" s="1104">
        <f>IF('Перечень тарифов'!$E$21="",1,0)</f>
        <v>0</v>
      </c>
    </row>
    <row r="110" spans="1:1">
      <c r="A110" s="1104">
        <f>IF('Перечень тарифов'!$F$21="",1,0)</f>
        <v>0</v>
      </c>
    </row>
    <row r="111" spans="1:1">
      <c r="A111" s="1104">
        <f>IF('Перечень тарифов'!$G$21="",1,0)</f>
        <v>0</v>
      </c>
    </row>
    <row r="112" spans="1:1">
      <c r="A112" s="1104">
        <f>IF('Перечень тарифов'!$K$21="",1,0)</f>
        <v>0</v>
      </c>
    </row>
    <row r="113" spans="1:1">
      <c r="A113" s="1104">
        <f>IF('Перечень тарифов'!$O$21="",1,0)</f>
        <v>0</v>
      </c>
    </row>
    <row r="114" spans="1:1">
      <c r="A114" s="1104">
        <f>IF('Перечень тарифов'!$S$21="",1,0)</f>
        <v>0</v>
      </c>
    </row>
    <row r="115" spans="1:1">
      <c r="A115" s="1111">
        <f>IF(Территории!$E$15="",1,0)</f>
        <v>0</v>
      </c>
    </row>
    <row r="116" spans="1:1">
      <c r="A116" s="1111">
        <f>IF(Территории!$E$18="",1,0)</f>
        <v>0</v>
      </c>
    </row>
    <row r="117" spans="1:1">
      <c r="A117" s="1111">
        <f>IF('Перечень тарифов'!$J$21="",1,0)</f>
        <v>0</v>
      </c>
    </row>
    <row r="118" spans="1:1">
      <c r="A118" s="1111">
        <f>IF('Перечень тарифов'!$K$25="",1,0)</f>
        <v>0</v>
      </c>
    </row>
    <row r="119" spans="1:1">
      <c r="A119" s="1111">
        <f>IF('Перечень тарифов'!$O$25="",1,0)</f>
        <v>0</v>
      </c>
    </row>
    <row r="120" spans="1:1">
      <c r="A120" s="1111">
        <f>IF('Перечень тарифов'!$S$25="",1,0)</f>
        <v>0</v>
      </c>
    </row>
    <row r="121" spans="1:1">
      <c r="A121" s="1111">
        <f>IF('Перечень тарифов'!$J$25="",1,0)</f>
        <v>0</v>
      </c>
    </row>
    <row r="122" spans="1:1">
      <c r="A122" s="1111">
        <f>IF('Перечень тарифов'!$J$29="",1,0)</f>
        <v>0</v>
      </c>
    </row>
    <row r="123" spans="1:1">
      <c r="A123" s="1111">
        <f>IF('Перечень тарифов'!$K$29="",1,0)</f>
        <v>0</v>
      </c>
    </row>
    <row r="124" spans="1:1">
      <c r="A124" s="1111">
        <f>IF('Перечень тарифов'!$O$29="",1,0)</f>
        <v>0</v>
      </c>
    </row>
    <row r="125" spans="1:1">
      <c r="A125" s="1111">
        <f>IF('Перечень тарифов'!$S$29="",1,0)</f>
        <v>0</v>
      </c>
    </row>
    <row r="126" spans="1:1">
      <c r="A126" s="1111">
        <f>IF('Форма 4.2.1 | Т-ТЭ | потр'!$O$24="",1,0)</f>
        <v>0</v>
      </c>
    </row>
    <row r="127" spans="1:1">
      <c r="A127" s="1111">
        <f>IF('Форма 4.2.1 | Т-ТЭ | потр'!$O$41="",1,0)</f>
        <v>0</v>
      </c>
    </row>
    <row r="128" spans="1:1">
      <c r="A128" s="1111">
        <f>IF('Форма 4.2.1 | Т-ТЭ | потр'!$O$42="",1,0)</f>
        <v>0</v>
      </c>
    </row>
    <row r="129" spans="1:1">
      <c r="A129" s="1111">
        <f>IF('Форма 4.2.1 | Т-ТЭ | потр'!$M$43="",1,0)</f>
        <v>0</v>
      </c>
    </row>
    <row r="130" spans="1:1">
      <c r="A130" s="1111">
        <f>IF('Форма 4.2.1 | Т-ТЭ | потр'!$O$43="",1,0)</f>
        <v>0</v>
      </c>
    </row>
    <row r="131" spans="1:1">
      <c r="A131" s="1111">
        <f>IF('Форма 4.2.1 | Т-ТЭ | потр'!$R$43="",1,0)</f>
        <v>0</v>
      </c>
    </row>
    <row r="132" spans="1:1">
      <c r="A132" s="1111">
        <f>IF('Форма 4.2.1 | Т-ТЭ | потр'!$T$43="",1,0)</f>
        <v>0</v>
      </c>
    </row>
    <row r="133" spans="1:1">
      <c r="A133" s="1111">
        <f>IF('Форма 4.2.1 | Т-ТЭ | потр'!$S$43="",1,0)</f>
        <v>0</v>
      </c>
    </row>
    <row r="134" spans="1:1">
      <c r="A134" s="1111">
        <f>IF('Форма 4.2.1 | Т-ТЭ | потр'!$U$43="",1,0)</f>
        <v>0</v>
      </c>
    </row>
    <row r="135" spans="1:1">
      <c r="A135" s="1111">
        <f>IF('Форма 4.2.1 | Т-ТЭ | потр'!$O$60="",1,0)</f>
        <v>0</v>
      </c>
    </row>
    <row r="136" spans="1:1">
      <c r="A136" s="1111">
        <f>IF('Форма 4.2.1 | Т-ТЭ | потр'!$O$61="",1,0)</f>
        <v>0</v>
      </c>
    </row>
    <row r="137" spans="1:1">
      <c r="A137" s="1111">
        <f>IF('Форма 4.2.1 | Т-ТЭ | потр'!$M$62="",1,0)</f>
        <v>0</v>
      </c>
    </row>
    <row r="138" spans="1:1">
      <c r="A138" s="1111">
        <f>IF('Форма 4.2.1 | Т-ТЭ | потр'!$O$62="",1,0)</f>
        <v>0</v>
      </c>
    </row>
    <row r="139" spans="1:1">
      <c r="A139" s="1111">
        <f>IF('Форма 4.2.1 | Т-ТЭ | потр'!$R$62="",1,0)</f>
        <v>0</v>
      </c>
    </row>
    <row r="140" spans="1:1">
      <c r="A140" s="1111">
        <f>IF('Форма 4.2.1 | Т-ТЭ | потр'!$T$62="",1,0)</f>
        <v>0</v>
      </c>
    </row>
    <row r="141" spans="1:1">
      <c r="A141" s="1111">
        <f>IF('Форма 4.2.1 | Т-ТЭ | потр'!$S$62="",1,0)</f>
        <v>0</v>
      </c>
    </row>
    <row r="142" spans="1:1">
      <c r="A142" s="1111">
        <f>IF('Форма 4.2.1 | Т-ТЭ | потр'!$U$62="",1,0)</f>
        <v>0</v>
      </c>
    </row>
    <row r="143" spans="1:1">
      <c r="A143" s="1111">
        <f>IF('Форма 4.2.1 | Т-ТЭ | потр'!$Y$62="",1,0)</f>
        <v>0</v>
      </c>
    </row>
    <row r="144" spans="1:1">
      <c r="A144" s="1111">
        <f>IF('Форма 4.2.1 | Т-ТЭ | потр'!$AA$62="",1,0)</f>
        <v>0</v>
      </c>
    </row>
    <row r="145" spans="1:1">
      <c r="A145" s="1111">
        <f>IF('Форма 4.2.1 | Т-ТЭ | потр'!$V$62="",1,0)</f>
        <v>0</v>
      </c>
    </row>
    <row r="146" spans="1:1">
      <c r="A146" s="1111">
        <f>IF('Форма 4.2.1 | Т-ТЭ | потр'!$Z$62="",1,0)</f>
        <v>0</v>
      </c>
    </row>
    <row r="147" spans="1:1">
      <c r="A147" s="1111">
        <f>IF('Форма 4.2.1 | Т-ТЭ | потр'!$AB$62="",1,0)</f>
        <v>0</v>
      </c>
    </row>
    <row r="148" spans="1:1">
      <c r="A148" s="1111">
        <f>IF('Форма 4.2.1 | Т-ТЭ | потр'!$Y$43="",1,0)</f>
        <v>0</v>
      </c>
    </row>
    <row r="149" spans="1:1">
      <c r="A149" s="1111">
        <f>IF('Форма 4.2.1 | Т-ТЭ | потр'!$AA$43="",1,0)</f>
        <v>0</v>
      </c>
    </row>
    <row r="150" spans="1:1">
      <c r="A150" s="1111">
        <f>IF('Форма 4.2.1 | Т-ТЭ | потр'!$V$43="",1,0)</f>
        <v>0</v>
      </c>
    </row>
    <row r="151" spans="1:1">
      <c r="A151" s="1111">
        <f>IF('Форма 4.2.1 | Т-ТЭ | потр'!$Z$43="",1,0)</f>
        <v>0</v>
      </c>
    </row>
    <row r="152" spans="1:1">
      <c r="A152" s="1111">
        <f>IF('Форма 4.2.1 | Т-ТЭ | потр'!$AB$43="",1,0)</f>
        <v>0</v>
      </c>
    </row>
    <row r="153" spans="1:1">
      <c r="A153" s="1111">
        <f>IF('Форма 4.2.1 | Т-ТЭ | потр'!$Y$24="",1,0)</f>
        <v>0</v>
      </c>
    </row>
    <row r="154" spans="1:1">
      <c r="A154" s="1111">
        <f>IF('Форма 4.2.1 | Т-ТЭ | потр'!$AA$24="",1,0)</f>
        <v>0</v>
      </c>
    </row>
    <row r="155" spans="1:1">
      <c r="A155" s="1111">
        <f>IF('Форма 4.2.1 | Т-ТЭ | потр'!$V$24="",1,0)</f>
        <v>0</v>
      </c>
    </row>
    <row r="156" spans="1:1">
      <c r="A156" s="1111">
        <f>IF('Форма 4.2.1 | Т-ТЭ | потр'!$Z$24="",1,0)</f>
        <v>0</v>
      </c>
    </row>
    <row r="157" spans="1:1">
      <c r="A157" s="1111">
        <f>IF('Форма 4.2.1 | Т-ТЭ | потр'!$AB$24="",1,0)</f>
        <v>0</v>
      </c>
    </row>
    <row r="158" spans="1:1">
      <c r="A158" s="1111">
        <f>IF('Форма 4.2.1 | Т-ТЭ | потр'!$O$27="",1,0)</f>
        <v>0</v>
      </c>
    </row>
    <row r="159" spans="1:1">
      <c r="A159" s="1111">
        <f>IF('Форма 4.2.1 | Т-ТЭ | потр'!$M$28="",1,0)</f>
        <v>0</v>
      </c>
    </row>
    <row r="160" spans="1:1">
      <c r="A160" s="1111">
        <f>IF('Форма 4.2.1 | Т-ТЭ | потр'!$O$28="",1,0)</f>
        <v>0</v>
      </c>
    </row>
    <row r="161" spans="1:1">
      <c r="A161" s="1111">
        <f>IF('Форма 4.2.1 | Т-ТЭ | потр'!$R$28="",1,0)</f>
        <v>0</v>
      </c>
    </row>
    <row r="162" spans="1:1">
      <c r="A162" s="1111">
        <f>IF('Форма 4.2.1 | Т-ТЭ | потр'!$T$28="",1,0)</f>
        <v>0</v>
      </c>
    </row>
    <row r="163" spans="1:1">
      <c r="A163" s="1111">
        <f>IF('Форма 4.2.1 | Т-ТЭ | потр'!$V$28="",1,0)</f>
        <v>0</v>
      </c>
    </row>
    <row r="164" spans="1:1">
      <c r="A164" s="1111">
        <f>IF('Форма 4.2.1 | Т-ТЭ | потр'!$Y$28="",1,0)</f>
        <v>0</v>
      </c>
    </row>
    <row r="165" spans="1:1">
      <c r="A165" s="1111">
        <f>IF('Форма 4.2.1 | Т-ТЭ | потр'!$AA$28="",1,0)</f>
        <v>0</v>
      </c>
    </row>
    <row r="166" spans="1:1">
      <c r="A166" s="1111">
        <f>IF('Форма 4.2.1 | Т-ТЭ | потр'!$S$28="",1,0)</f>
        <v>0</v>
      </c>
    </row>
    <row r="167" spans="1:1">
      <c r="A167" s="1111">
        <f>IF('Форма 4.2.1 | Т-ТЭ | потр'!$U$28="",1,0)</f>
        <v>0</v>
      </c>
    </row>
    <row r="168" spans="1:1">
      <c r="A168" s="1111">
        <f>IF('Форма 4.2.1 | Т-ТЭ | потр'!$Z$28="",1,0)</f>
        <v>0</v>
      </c>
    </row>
    <row r="169" spans="1:1">
      <c r="A169" s="1111">
        <f>IF('Форма 4.2.1 | Т-ТЭ | потр'!$AB$28="",1,0)</f>
        <v>0</v>
      </c>
    </row>
    <row r="170" spans="1:1">
      <c r="A170" s="1111">
        <f>IF('Форма 4.2.1 | Т-ТЭ | потр'!$O$31="",1,0)</f>
        <v>0</v>
      </c>
    </row>
    <row r="171" spans="1:1">
      <c r="A171" s="1111">
        <f>IF('Форма 4.2.1 | Т-ТЭ | потр'!$M$32="",1,0)</f>
        <v>0</v>
      </c>
    </row>
    <row r="172" spans="1:1">
      <c r="A172" s="1111">
        <f>IF('Форма 4.2.1 | Т-ТЭ | потр'!$O$32="",1,0)</f>
        <v>0</v>
      </c>
    </row>
    <row r="173" spans="1:1">
      <c r="A173" s="1111">
        <f>IF('Форма 4.2.1 | Т-ТЭ | потр'!$R$32="",1,0)</f>
        <v>0</v>
      </c>
    </row>
    <row r="174" spans="1:1">
      <c r="A174" s="1111">
        <f>IF('Форма 4.2.1 | Т-ТЭ | потр'!$V$32="",1,0)</f>
        <v>0</v>
      </c>
    </row>
    <row r="175" spans="1:1">
      <c r="A175" s="1111">
        <f>IF('Форма 4.2.1 | Т-ТЭ | потр'!$Y$32="",1,0)</f>
        <v>0</v>
      </c>
    </row>
    <row r="176" spans="1:1">
      <c r="A176" s="1111">
        <f>IF('Форма 4.2.1 | Т-ТЭ | потр'!$AA$32="",1,0)</f>
        <v>0</v>
      </c>
    </row>
    <row r="177" spans="1:1">
      <c r="A177" s="1111">
        <f>IF('Форма 4.2.1 | Т-ТЭ | потр'!$S$32="",1,0)</f>
        <v>0</v>
      </c>
    </row>
    <row r="178" spans="1:1">
      <c r="A178" s="1111">
        <f>IF('Форма 4.2.1 | Т-ТЭ | потр'!$U$32="",1,0)</f>
        <v>0</v>
      </c>
    </row>
    <row r="179" spans="1:1">
      <c r="A179" s="1111">
        <f>IF('Форма 4.2.1 | Т-ТЭ | потр'!$Z$32="",1,0)</f>
        <v>0</v>
      </c>
    </row>
    <row r="180" spans="1:1">
      <c r="A180" s="1111">
        <f>IF('Форма 4.2.1 | Т-ТЭ | потр'!$AB$32="",1,0)</f>
        <v>0</v>
      </c>
    </row>
    <row r="181" spans="1:1">
      <c r="A181" s="1111">
        <f>IF('Форма 4.2.1 | Т-ТЭ | потр'!$T$32="",1,0)</f>
        <v>0</v>
      </c>
    </row>
    <row r="182" spans="1:1">
      <c r="A182" s="1111">
        <f>IF('Форма 4.2.1 | Т-ТЭ | потр'!$O$46="",1,0)</f>
        <v>0</v>
      </c>
    </row>
    <row r="183" spans="1:1">
      <c r="A183" s="1111">
        <f>IF('Форма 4.2.1 | Т-ТЭ | потр'!$M$47="",1,0)</f>
        <v>0</v>
      </c>
    </row>
    <row r="184" spans="1:1">
      <c r="A184" s="1111">
        <f>IF('Форма 4.2.1 | Т-ТЭ | потр'!$O$47="",1,0)</f>
        <v>0</v>
      </c>
    </row>
    <row r="185" spans="1:1">
      <c r="A185" s="1111">
        <f>IF('Форма 4.2.1 | Т-ТЭ | потр'!$R$47="",1,0)</f>
        <v>0</v>
      </c>
    </row>
    <row r="186" spans="1:1">
      <c r="A186" s="1111">
        <f>IF('Форма 4.2.1 | Т-ТЭ | потр'!$T$47="",1,0)</f>
        <v>0</v>
      </c>
    </row>
    <row r="187" spans="1:1">
      <c r="A187" s="1111">
        <f>IF('Форма 4.2.1 | Т-ТЭ | потр'!$V$47="",1,0)</f>
        <v>0</v>
      </c>
    </row>
    <row r="188" spans="1:1">
      <c r="A188" s="1111">
        <f>IF('Форма 4.2.1 | Т-ТЭ | потр'!$Y$47="",1,0)</f>
        <v>0</v>
      </c>
    </row>
    <row r="189" spans="1:1">
      <c r="A189" s="1111">
        <f>IF('Форма 4.2.1 | Т-ТЭ | потр'!$AA$47="",1,0)</f>
        <v>0</v>
      </c>
    </row>
    <row r="190" spans="1:1">
      <c r="A190" s="1111">
        <f>IF('Форма 4.2.1 | Т-ТЭ | потр'!$S$47="",1,0)</f>
        <v>0</v>
      </c>
    </row>
    <row r="191" spans="1:1">
      <c r="A191" s="1111">
        <f>IF('Форма 4.2.1 | Т-ТЭ | потр'!$U$47="",1,0)</f>
        <v>0</v>
      </c>
    </row>
    <row r="192" spans="1:1">
      <c r="A192" s="1111">
        <f>IF('Форма 4.2.1 | Т-ТЭ | потр'!$Z$47="",1,0)</f>
        <v>0</v>
      </c>
    </row>
    <row r="193" spans="1:1">
      <c r="A193" s="1111">
        <f>IF('Форма 4.2.1 | Т-ТЭ | потр'!$AB$47="",1,0)</f>
        <v>0</v>
      </c>
    </row>
    <row r="194" spans="1:1">
      <c r="A194" s="1111">
        <f>IF('Форма 4.2.1 | Т-ТЭ | потр'!$O$50="",1,0)</f>
        <v>0</v>
      </c>
    </row>
    <row r="195" spans="1:1">
      <c r="A195" s="1111">
        <f>IF('Форма 4.2.1 | Т-ТЭ | потр'!$M$51="",1,0)</f>
        <v>0</v>
      </c>
    </row>
    <row r="196" spans="1:1">
      <c r="A196" s="1111">
        <f>IF('Форма 4.2.1 | Т-ТЭ | потр'!$O$51="",1,0)</f>
        <v>0</v>
      </c>
    </row>
    <row r="197" spans="1:1">
      <c r="A197" s="1111">
        <f>IF('Форма 4.2.1 | Т-ТЭ | потр'!$R$51="",1,0)</f>
        <v>0</v>
      </c>
    </row>
    <row r="198" spans="1:1">
      <c r="A198" s="1111">
        <f>IF('Форма 4.2.1 | Т-ТЭ | потр'!$T$51="",1,0)</f>
        <v>0</v>
      </c>
    </row>
    <row r="199" spans="1:1">
      <c r="A199" s="1111">
        <f>IF('Форма 4.2.1 | Т-ТЭ | потр'!$V$51="",1,0)</f>
        <v>0</v>
      </c>
    </row>
    <row r="200" spans="1:1">
      <c r="A200" s="1111">
        <f>IF('Форма 4.2.1 | Т-ТЭ | потр'!$Y$51="",1,0)</f>
        <v>0</v>
      </c>
    </row>
    <row r="201" spans="1:1">
      <c r="A201" s="1111">
        <f>IF('Форма 4.2.1 | Т-ТЭ | потр'!$AA$51="",1,0)</f>
        <v>0</v>
      </c>
    </row>
    <row r="202" spans="1:1">
      <c r="A202" s="1111">
        <f>IF('Форма 4.2.1 | Т-ТЭ | потр'!$S$51="",1,0)</f>
        <v>0</v>
      </c>
    </row>
    <row r="203" spans="1:1">
      <c r="A203" s="1111">
        <f>IF('Форма 4.2.1 | Т-ТЭ | потр'!$U$51="",1,0)</f>
        <v>0</v>
      </c>
    </row>
    <row r="204" spans="1:1">
      <c r="A204" s="1111">
        <f>IF('Форма 4.2.1 | Т-ТЭ | потр'!$Z$51="",1,0)</f>
        <v>0</v>
      </c>
    </row>
    <row r="205" spans="1:1">
      <c r="A205" s="1111">
        <f>IF('Форма 4.2.1 | Т-ТЭ | потр'!$AB$51="",1,0)</f>
        <v>0</v>
      </c>
    </row>
    <row r="206" spans="1:1">
      <c r="A206" s="1111">
        <f>IF('Форма 4.2.1 | Т-ТЭ | потр'!$O$65="",1,0)</f>
        <v>0</v>
      </c>
    </row>
    <row r="207" spans="1:1">
      <c r="A207" s="1111">
        <f>IF('Форма 4.2.1 | Т-ТЭ | потр'!$M$66="",1,0)</f>
        <v>0</v>
      </c>
    </row>
    <row r="208" spans="1:1">
      <c r="A208" s="1111">
        <f>IF('Форма 4.2.1 | Т-ТЭ | потр'!$O$66="",1,0)</f>
        <v>0</v>
      </c>
    </row>
    <row r="209" spans="1:1">
      <c r="A209" s="1111">
        <f>IF('Форма 4.2.1 | Т-ТЭ | потр'!$R$66="",1,0)</f>
        <v>0</v>
      </c>
    </row>
    <row r="210" spans="1:1">
      <c r="A210" s="1111">
        <f>IF('Форма 4.2.1 | Т-ТЭ | потр'!$T$66="",1,0)</f>
        <v>0</v>
      </c>
    </row>
    <row r="211" spans="1:1">
      <c r="A211" s="1111">
        <f>IF('Форма 4.2.1 | Т-ТЭ | потр'!$V$66="",1,0)</f>
        <v>0</v>
      </c>
    </row>
    <row r="212" spans="1:1">
      <c r="A212" s="1111">
        <f>IF('Форма 4.2.1 | Т-ТЭ | потр'!$Y$66="",1,0)</f>
        <v>0</v>
      </c>
    </row>
    <row r="213" spans="1:1">
      <c r="A213" s="1111">
        <f>IF('Форма 4.2.1 | Т-ТЭ | потр'!$AA$66="",1,0)</f>
        <v>0</v>
      </c>
    </row>
    <row r="214" spans="1:1">
      <c r="A214" s="1111">
        <f>IF('Форма 4.2.1 | Т-ТЭ | потр'!$S$66="",1,0)</f>
        <v>0</v>
      </c>
    </row>
    <row r="215" spans="1:1">
      <c r="A215" s="1111">
        <f>IF('Форма 4.2.1 | Т-ТЭ | потр'!$U$66="",1,0)</f>
        <v>0</v>
      </c>
    </row>
    <row r="216" spans="1:1">
      <c r="A216" s="1111">
        <f>IF('Форма 4.2.1 | Т-ТЭ | потр'!$Z$66="",1,0)</f>
        <v>0</v>
      </c>
    </row>
    <row r="217" spans="1:1">
      <c r="A217" s="1111">
        <f>IF('Форма 4.2.1 | Т-ТЭ | потр'!$AB$66="",1,0)</f>
        <v>0</v>
      </c>
    </row>
    <row r="218" spans="1:1">
      <c r="A218" s="1111">
        <f>IF('Форма 4.2.1 | Т-ТЭ | потр'!$O$69="",1,0)</f>
        <v>0</v>
      </c>
    </row>
    <row r="219" spans="1:1">
      <c r="A219" s="1111">
        <f>IF('Форма 4.2.1 | Т-ТЭ | потр'!$M$70="",1,0)</f>
        <v>0</v>
      </c>
    </row>
    <row r="220" spans="1:1">
      <c r="A220" s="1111">
        <f>IF('Форма 4.2.1 | Т-ТЭ | потр'!$O$70="",1,0)</f>
        <v>0</v>
      </c>
    </row>
    <row r="221" spans="1:1">
      <c r="A221" s="1111">
        <f>IF('Форма 4.2.1 | Т-ТЭ | потр'!$R$70="",1,0)</f>
        <v>0</v>
      </c>
    </row>
    <row r="222" spans="1:1">
      <c r="A222" s="1111">
        <f>IF('Форма 4.2.1 | Т-ТЭ | потр'!$T$70="",1,0)</f>
        <v>0</v>
      </c>
    </row>
    <row r="223" spans="1:1">
      <c r="A223" s="1111">
        <f>IF('Форма 4.2.1 | Т-ТЭ | потр'!$V$70="",1,0)</f>
        <v>0</v>
      </c>
    </row>
    <row r="224" spans="1:1">
      <c r="A224" s="1111">
        <f>IF('Форма 4.2.1 | Т-ТЭ | потр'!$Y$70="",1,0)</f>
        <v>0</v>
      </c>
    </row>
    <row r="225" spans="1:1">
      <c r="A225" s="1111">
        <f>IF('Форма 4.2.1 | Т-ТЭ | потр'!$AA$70="",1,0)</f>
        <v>0</v>
      </c>
    </row>
    <row r="226" spans="1:1">
      <c r="A226" s="1111">
        <f>IF('Форма 4.2.1 | Т-ТЭ | потр'!$S$70="",1,0)</f>
        <v>0</v>
      </c>
    </row>
    <row r="227" spans="1:1">
      <c r="A227" s="1111">
        <f>IF('Форма 4.2.1 | Т-ТЭ | потр'!$U$70="",1,0)</f>
        <v>0</v>
      </c>
    </row>
    <row r="228" spans="1:1">
      <c r="A228" s="1111">
        <f>IF('Форма 4.2.1 | Т-ТЭ | потр'!$Z$70="",1,0)</f>
        <v>0</v>
      </c>
    </row>
    <row r="229" spans="1:1">
      <c r="A229" s="1111">
        <f>IF('Форма 4.2.1 | Т-ТЭ | потр'!$AB$70="",1,0)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2"/>
  </cols>
  <sheetData>
    <row r="1" spans="1:3">
      <c r="A1" s="1132" t="s">
        <v>512</v>
      </c>
      <c r="B1" s="1132" t="s">
        <v>513</v>
      </c>
      <c r="C1" s="1132" t="s">
        <v>67</v>
      </c>
    </row>
    <row r="2" spans="1:3">
      <c r="A2" s="1132">
        <v>4189678</v>
      </c>
      <c r="B2" s="1132" t="s">
        <v>1676</v>
      </c>
      <c r="C2" s="1132" t="s">
        <v>1677</v>
      </c>
    </row>
    <row r="3" spans="1:3">
      <c r="A3" s="1132">
        <v>4190415</v>
      </c>
      <c r="B3" s="1132" t="s">
        <v>1678</v>
      </c>
      <c r="C3" s="1132" t="s">
        <v>1677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ht="22.5">
      <c r="B3" s="353" t="s">
        <v>2288</v>
      </c>
    </row>
    <row r="4" spans="2:2" ht="22.5">
      <c r="B4" s="353" t="s">
        <v>2289</v>
      </c>
    </row>
    <row r="5" spans="2:2" ht="22.5">
      <c r="B5" s="353" t="s">
        <v>2290</v>
      </c>
    </row>
    <row r="6" spans="2:2">
      <c r="B6" s="353" t="s">
        <v>516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2"/>
    <col min="2" max="2" width="65.28515625" style="1132" customWidth="1"/>
    <col min="3" max="3" width="41" style="1132" customWidth="1"/>
    <col min="4" max="16384" width="9.140625" style="1132"/>
  </cols>
  <sheetData>
    <row r="1" spans="1:2">
      <c r="A1" s="1132" t="s">
        <v>330</v>
      </c>
      <c r="B1" s="1132" t="s">
        <v>331</v>
      </c>
    </row>
    <row r="2" spans="1:2">
      <c r="A2" s="1132">
        <v>4213775</v>
      </c>
      <c r="B2" s="1132" t="s">
        <v>611</v>
      </c>
    </row>
    <row r="3" spans="1:2">
      <c r="A3" s="1132">
        <v>4213784</v>
      </c>
      <c r="B3" s="1132" t="s">
        <v>770</v>
      </c>
    </row>
    <row r="4" spans="1:2">
      <c r="A4" s="1132">
        <v>4213781</v>
      </c>
      <c r="B4" s="1132" t="s">
        <v>769</v>
      </c>
    </row>
    <row r="5" spans="1:2">
      <c r="A5" s="1132">
        <v>4213776</v>
      </c>
      <c r="B5" s="1132" t="s">
        <v>612</v>
      </c>
    </row>
    <row r="6" spans="1:2">
      <c r="A6" s="1132">
        <v>4213777</v>
      </c>
      <c r="B6" s="1132" t="s">
        <v>613</v>
      </c>
    </row>
    <row r="7" spans="1:2">
      <c r="A7" s="1132">
        <v>4238670</v>
      </c>
      <c r="B7" s="1132" t="s">
        <v>760</v>
      </c>
    </row>
    <row r="8" spans="1:2">
      <c r="A8" s="1132">
        <v>4213778</v>
      </c>
      <c r="B8" s="1132" t="s">
        <v>614</v>
      </c>
    </row>
    <row r="9" spans="1:2">
      <c r="A9" s="1132">
        <v>4213780</v>
      </c>
      <c r="B9" s="1132" t="s">
        <v>615</v>
      </c>
    </row>
    <row r="10" spans="1:2">
      <c r="A10" s="1132">
        <v>4213779</v>
      </c>
      <c r="B10" s="1132" t="s">
        <v>618</v>
      </c>
    </row>
    <row r="11" spans="1:2">
      <c r="A11" s="1132">
        <v>4213783</v>
      </c>
      <c r="B11" s="1132" t="s">
        <v>617</v>
      </c>
    </row>
    <row r="12" spans="1:2">
      <c r="A12" s="1132">
        <v>4213782</v>
      </c>
      <c r="B12" s="1132"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20" sqref="F2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26444931</v>
      </c>
      <c r="G1" s="387"/>
      <c r="I1" s="387"/>
    </row>
    <row r="2" spans="1:12" s="18" customFormat="1" ht="14.25">
      <c r="A2" s="197"/>
      <c r="B2" s="90"/>
      <c r="E2" s="392" t="e">
        <f ca="1">"Код шаблона: " &amp; GetCode()</f>
        <v>#NAME?</v>
      </c>
      <c r="F2" s="441"/>
      <c r="G2" s="391"/>
      <c r="H2" s="391"/>
      <c r="I2" s="391"/>
      <c r="J2" s="391"/>
      <c r="K2" s="391"/>
      <c r="L2" s="391"/>
    </row>
    <row r="3" spans="1:12" ht="14.25">
      <c r="E3" s="393" t="e">
        <f ca="1">"Версия " &amp; GetVersion()</f>
        <v>#NAME?</v>
      </c>
      <c r="F3" s="441"/>
      <c r="G3" s="43"/>
      <c r="H3" s="43"/>
      <c r="I3" s="43"/>
      <c r="J3" s="43"/>
      <c r="K3" s="43"/>
      <c r="L3" s="260"/>
    </row>
    <row r="4" spans="1:12" s="371" customFormat="1" ht="6">
      <c r="A4" s="365"/>
      <c r="B4" s="366"/>
      <c r="C4" s="367"/>
      <c r="D4" s="368"/>
      <c r="E4" s="388"/>
      <c r="F4" s="389"/>
      <c r="G4" s="390"/>
      <c r="I4" s="372"/>
    </row>
    <row r="5" spans="1:12" ht="22.5">
      <c r="D5" s="24"/>
      <c r="E5" s="1156" t="s">
        <v>768</v>
      </c>
      <c r="F5" s="1157"/>
      <c r="G5" s="434"/>
      <c r="J5" s="308"/>
    </row>
    <row r="6" spans="1:12" s="371" customFormat="1" ht="6">
      <c r="A6" s="365"/>
      <c r="B6" s="366"/>
      <c r="C6" s="367"/>
      <c r="D6" s="368"/>
      <c r="E6" s="373"/>
      <c r="F6" s="374"/>
      <c r="G6" s="375"/>
      <c r="I6" s="372"/>
    </row>
    <row r="7" spans="1:12" ht="27">
      <c r="D7" s="24"/>
      <c r="E7" s="25" t="s">
        <v>52</v>
      </c>
      <c r="F7" s="327" t="s">
        <v>150</v>
      </c>
      <c r="G7" s="383"/>
    </row>
    <row r="8" spans="1:12" s="371" customFormat="1" ht="6">
      <c r="A8" s="365"/>
      <c r="B8" s="366"/>
      <c r="C8" s="367"/>
      <c r="D8" s="368"/>
      <c r="E8" s="369"/>
      <c r="F8" s="370"/>
      <c r="G8" s="368"/>
      <c r="I8" s="372"/>
    </row>
    <row r="9" spans="1:12" ht="27">
      <c r="D9" s="24"/>
      <c r="E9" s="25" t="s">
        <v>474</v>
      </c>
      <c r="F9" s="1101" t="s">
        <v>85</v>
      </c>
      <c r="G9" s="382"/>
    </row>
    <row r="10" spans="1:12" s="371" customFormat="1" ht="6">
      <c r="A10" s="376"/>
      <c r="B10" s="366"/>
      <c r="C10" s="367"/>
      <c r="D10" s="377"/>
      <c r="E10" s="373"/>
      <c r="F10" s="378"/>
      <c r="G10" s="379"/>
      <c r="I10" s="372"/>
    </row>
    <row r="11" spans="1:12" ht="27">
      <c r="A11" s="200"/>
      <c r="D11" s="24"/>
      <c r="E11" s="81" t="s">
        <v>472</v>
      </c>
      <c r="F11" s="1103" t="s">
        <v>1679</v>
      </c>
      <c r="G11" s="380"/>
    </row>
    <row r="12" spans="1:12" ht="27">
      <c r="D12" s="24"/>
      <c r="E12" s="81" t="s">
        <v>473</v>
      </c>
      <c r="F12" s="1103" t="s">
        <v>1680</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779</v>
      </c>
      <c r="G15" s="382"/>
    </row>
    <row r="16" spans="1:12" ht="27" hidden="1">
      <c r="D16" s="24"/>
      <c r="E16" s="81" t="s">
        <v>598</v>
      </c>
      <c r="F16" s="330"/>
      <c r="G16" s="382"/>
    </row>
    <row r="17" spans="1:9" ht="19.5">
      <c r="D17" s="24"/>
      <c r="E17" s="25"/>
      <c r="F17" s="444" t="s">
        <v>606</v>
      </c>
      <c r="G17" s="21"/>
    </row>
    <row r="18" spans="1:9" ht="27">
      <c r="D18" s="24"/>
      <c r="E18" s="81" t="s">
        <v>502</v>
      </c>
      <c r="F18" s="328" t="s">
        <v>2270</v>
      </c>
      <c r="G18" s="382"/>
    </row>
    <row r="19" spans="1:9" ht="27">
      <c r="D19" s="24"/>
      <c r="E19" s="81" t="s">
        <v>595</v>
      </c>
      <c r="F19" s="329" t="s">
        <v>2271</v>
      </c>
      <c r="G19" s="382"/>
    </row>
    <row r="20" spans="1:9" ht="27">
      <c r="D20" s="24"/>
      <c r="E20" s="81" t="s">
        <v>594</v>
      </c>
      <c r="F20" s="328" t="s">
        <v>2291</v>
      </c>
      <c r="G20" s="382"/>
    </row>
    <row r="21" spans="1:9" ht="27">
      <c r="D21" s="24"/>
      <c r="E21" s="81" t="s">
        <v>501</v>
      </c>
      <c r="F21" s="328" t="s">
        <v>2279</v>
      </c>
      <c r="G21" s="382"/>
    </row>
    <row r="22" spans="1:9" ht="19.5" hidden="1">
      <c r="D22" s="24"/>
      <c r="E22" s="25"/>
      <c r="F22" s="444" t="s">
        <v>607</v>
      </c>
      <c r="G22" s="21"/>
    </row>
    <row r="23" spans="1:9" ht="27" hidden="1">
      <c r="D23" s="24"/>
      <c r="E23" s="81" t="s">
        <v>610</v>
      </c>
      <c r="F23" s="332"/>
      <c r="G23" s="382"/>
    </row>
    <row r="24" spans="1:9" ht="27" hidden="1">
      <c r="D24" s="24"/>
      <c r="E24" s="81" t="s">
        <v>609</v>
      </c>
      <c r="F24" s="330"/>
      <c r="G24" s="382"/>
    </row>
    <row r="25" spans="1:9" ht="27" hidden="1">
      <c r="D25" s="24"/>
      <c r="E25" s="81" t="s">
        <v>608</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1843</v>
      </c>
      <c r="G29" s="381"/>
    </row>
    <row r="30" spans="1:9" ht="27" hidden="1">
      <c r="C30" s="28"/>
      <c r="D30" s="29"/>
      <c r="E30" s="52" t="s">
        <v>203</v>
      </c>
      <c r="F30" s="332"/>
      <c r="G30" s="381"/>
    </row>
    <row r="31" spans="1:9" ht="27">
      <c r="C31" s="28"/>
      <c r="D31" s="29"/>
      <c r="E31" s="30" t="s">
        <v>53</v>
      </c>
      <c r="F31" s="331" t="s">
        <v>1844</v>
      </c>
      <c r="G31" s="381"/>
    </row>
    <row r="32" spans="1:9" ht="27">
      <c r="C32" s="28"/>
      <c r="D32" s="29"/>
      <c r="E32" s="30" t="s">
        <v>54</v>
      </c>
      <c r="F32" s="331" t="s">
        <v>1845</v>
      </c>
      <c r="G32" s="381"/>
      <c r="H32" s="31"/>
    </row>
    <row r="33" spans="1:9" s="371" customFormat="1" ht="6">
      <c r="A33" s="376"/>
      <c r="B33" s="366"/>
      <c r="C33" s="367"/>
      <c r="D33" s="377"/>
      <c r="E33" s="373"/>
      <c r="F33" s="378"/>
      <c r="G33" s="379"/>
      <c r="I33" s="372"/>
    </row>
    <row r="34" spans="1:9" ht="27">
      <c r="A34" s="199"/>
      <c r="D34" s="26"/>
      <c r="E34" s="798" t="s">
        <v>722</v>
      </c>
      <c r="F34" s="1128" t="s">
        <v>724</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728</v>
      </c>
      <c r="F38" s="1107" t="s">
        <v>85</v>
      </c>
      <c r="G38" s="382"/>
      <c r="I38" s="19"/>
    </row>
    <row r="39" spans="1:9" s="371" customFormat="1" ht="6">
      <c r="A39" s="376"/>
      <c r="B39" s="366"/>
      <c r="C39" s="367"/>
      <c r="D39" s="377"/>
      <c r="E39" s="373"/>
      <c r="F39" s="378"/>
      <c r="G39" s="379"/>
      <c r="I39" s="372"/>
    </row>
    <row r="40" spans="1:9" ht="27">
      <c r="A40" s="201"/>
      <c r="B40" s="92"/>
      <c r="D40" s="33"/>
      <c r="E40" s="32" t="s">
        <v>544</v>
      </c>
      <c r="F40" s="328" t="s">
        <v>2280</v>
      </c>
      <c r="G40" s="380"/>
    </row>
    <row r="41" spans="1:9" ht="27">
      <c r="A41" s="201"/>
      <c r="B41" s="92"/>
      <c r="D41" s="33"/>
      <c r="E41" s="41" t="s">
        <v>545</v>
      </c>
      <c r="F41" s="328" t="s">
        <v>2281</v>
      </c>
      <c r="G41" s="380"/>
    </row>
    <row r="42" spans="1:9" ht="19.5">
      <c r="D42" s="24"/>
      <c r="E42" s="25"/>
      <c r="F42" s="444" t="s">
        <v>577</v>
      </c>
      <c r="G42" s="21"/>
    </row>
    <row r="43" spans="1:9" ht="27">
      <c r="A43" s="201"/>
      <c r="D43" s="21"/>
      <c r="E43" s="442" t="s">
        <v>87</v>
      </c>
      <c r="F43" s="448" t="s">
        <v>2282</v>
      </c>
      <c r="G43" s="380"/>
    </row>
    <row r="44" spans="1:9" ht="27">
      <c r="A44" s="201"/>
      <c r="B44" s="92"/>
      <c r="D44" s="33"/>
      <c r="E44" s="442" t="s">
        <v>88</v>
      </c>
      <c r="F44" s="448" t="s">
        <v>2283</v>
      </c>
      <c r="G44" s="380"/>
    </row>
    <row r="45" spans="1:9" ht="27">
      <c r="A45" s="201"/>
      <c r="B45" s="92"/>
      <c r="D45" s="33"/>
      <c r="E45" s="442" t="s">
        <v>578</v>
      </c>
      <c r="F45" s="448" t="s">
        <v>2284</v>
      </c>
      <c r="G45" s="380"/>
    </row>
    <row r="46" spans="1:9" ht="27">
      <c r="D46" s="24"/>
      <c r="E46" s="443" t="s">
        <v>579</v>
      </c>
      <c r="F46" s="448" t="s">
        <v>2285</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8"/>
      <c r="F54" s="1158"/>
      <c r="G54" s="1158"/>
      <c r="H54" s="1158"/>
      <c r="I54" s="1158"/>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8740157480314965" right="0.39370078740157483" top="0.39370078740157483" bottom="0.39370078740157483" header="0" footer="0"/>
  <pageSetup paperSize="8" scale="9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2"/>
    <col min="2" max="2" width="65.28515625" style="1132" customWidth="1"/>
    <col min="3" max="3" width="41" style="1132" customWidth="1"/>
    <col min="4" max="16384" width="9.140625" style="1132"/>
  </cols>
  <sheetData>
    <row r="1" spans="1:2">
      <c r="A1" s="1132" t="s">
        <v>330</v>
      </c>
      <c r="B1" s="1132" t="s">
        <v>332</v>
      </c>
    </row>
    <row r="2" spans="1:2">
      <c r="A2" s="1132">
        <v>4190064</v>
      </c>
      <c r="B2" s="1132" t="s">
        <v>1666</v>
      </c>
    </row>
    <row r="3" spans="1:2">
      <c r="A3" s="1132">
        <v>4190065</v>
      </c>
      <c r="B3" s="1132" t="s">
        <v>1667</v>
      </c>
    </row>
    <row r="4" spans="1:2">
      <c r="A4" s="1132">
        <v>4190066</v>
      </c>
      <c r="B4" s="1132" t="s">
        <v>1668</v>
      </c>
    </row>
    <row r="5" spans="1:2">
      <c r="A5" s="1132">
        <v>4190067</v>
      </c>
      <c r="B5" s="1132" t="s">
        <v>1669</v>
      </c>
    </row>
    <row r="6" spans="1:2">
      <c r="A6" s="1132">
        <v>4190068</v>
      </c>
      <c r="B6" s="1132" t="s">
        <v>1670</v>
      </c>
    </row>
    <row r="7" spans="1:2">
      <c r="A7" s="1132">
        <v>4190069</v>
      </c>
      <c r="B7" s="1132" t="s">
        <v>1671</v>
      </c>
    </row>
    <row r="8" spans="1:2">
      <c r="A8" s="1132">
        <v>4190070</v>
      </c>
      <c r="B8" s="1132" t="s">
        <v>1672</v>
      </c>
    </row>
    <row r="9" spans="1:2">
      <c r="A9" s="1132">
        <v>4190071</v>
      </c>
      <c r="B9" s="1132" t="s">
        <v>1673</v>
      </c>
    </row>
    <row r="10" spans="1:2">
      <c r="A10" s="1132">
        <v>4190072</v>
      </c>
      <c r="B10" s="1132" t="s">
        <v>1674</v>
      </c>
    </row>
    <row r="11" spans="1:2">
      <c r="A11" s="1132">
        <v>4190073</v>
      </c>
      <c r="B11" s="1132" t="s">
        <v>1675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575</v>
      </c>
    </row>
    <row r="7" spans="1:2">
      <c r="A7" t="s">
        <v>746</v>
      </c>
      <c r="B7" t="s">
        <v>488</v>
      </c>
    </row>
    <row r="8" spans="1:2">
      <c r="A8" t="s">
        <v>747</v>
      </c>
      <c r="B8" t="s">
        <v>426</v>
      </c>
    </row>
    <row r="9" spans="1:2">
      <c r="A9" t="s">
        <v>508</v>
      </c>
      <c r="B9" t="s">
        <v>427</v>
      </c>
    </row>
    <row r="10" spans="1:2">
      <c r="A10" t="s">
        <v>418</v>
      </c>
      <c r="B10" t="s">
        <v>428</v>
      </c>
    </row>
    <row r="11" spans="1:2">
      <c r="A11" t="s">
        <v>761</v>
      </c>
      <c r="B11" t="s">
        <v>489</v>
      </c>
    </row>
    <row r="12" spans="1:2">
      <c r="A12" t="s">
        <v>762</v>
      </c>
      <c r="B12" t="s">
        <v>429</v>
      </c>
    </row>
    <row r="13" spans="1:2">
      <c r="A13" t="s">
        <v>748</v>
      </c>
      <c r="B13" t="s">
        <v>430</v>
      </c>
    </row>
    <row r="14" spans="1:2">
      <c r="A14" t="s">
        <v>749</v>
      </c>
      <c r="B14" t="s">
        <v>431</v>
      </c>
    </row>
    <row r="15" spans="1:2">
      <c r="A15" t="s">
        <v>750</v>
      </c>
      <c r="B15" t="s">
        <v>335</v>
      </c>
    </row>
    <row r="16" spans="1:2">
      <c r="A16" t="s">
        <v>751</v>
      </c>
      <c r="B16" t="s">
        <v>61</v>
      </c>
    </row>
    <row r="17" spans="1:2">
      <c r="A17" t="s">
        <v>752</v>
      </c>
      <c r="B17" t="s">
        <v>387</v>
      </c>
    </row>
    <row r="18" spans="1:2">
      <c r="A18" t="s">
        <v>753</v>
      </c>
      <c r="B18" t="s">
        <v>440</v>
      </c>
    </row>
    <row r="19" spans="1:2">
      <c r="A19" t="s">
        <v>754</v>
      </c>
      <c r="B19" t="s">
        <v>250</v>
      </c>
    </row>
    <row r="20" spans="1:2">
      <c r="A20" t="s">
        <v>755</v>
      </c>
      <c r="B20" t="s">
        <v>74</v>
      </c>
    </row>
    <row r="21" spans="1:2">
      <c r="A21" t="s">
        <v>756</v>
      </c>
      <c r="B21" t="s">
        <v>63</v>
      </c>
    </row>
    <row r="22" spans="1:2">
      <c r="A22" t="s">
        <v>757</v>
      </c>
      <c r="B22" t="s">
        <v>75</v>
      </c>
    </row>
    <row r="23" spans="1:2">
      <c r="A23" t="s">
        <v>758</v>
      </c>
      <c r="B23" t="s">
        <v>432</v>
      </c>
    </row>
    <row r="24" spans="1:2">
      <c r="A24" t="s">
        <v>759</v>
      </c>
      <c r="B24" t="s">
        <v>73</v>
      </c>
    </row>
    <row r="25" spans="1:2">
      <c r="A25" t="s">
        <v>599</v>
      </c>
      <c r="B25" t="s">
        <v>62</v>
      </c>
    </row>
    <row r="26" spans="1:2">
      <c r="A26" t="s">
        <v>600</v>
      </c>
      <c r="B26" t="s">
        <v>64</v>
      </c>
    </row>
    <row r="27" spans="1:2">
      <c r="A27" t="s">
        <v>510</v>
      </c>
      <c r="B27" t="s">
        <v>385</v>
      </c>
    </row>
    <row r="28" spans="1:2">
      <c r="A28" t="s">
        <v>420</v>
      </c>
      <c r="B28" t="s">
        <v>14</v>
      </c>
    </row>
    <row r="29" spans="1:2">
      <c r="A29" t="s">
        <v>509</v>
      </c>
      <c r="B29" t="s">
        <v>15</v>
      </c>
    </row>
    <row r="30" spans="1:2">
      <c r="A30" t="s">
        <v>419</v>
      </c>
      <c r="B30" t="s">
        <v>576</v>
      </c>
    </row>
    <row r="31" spans="1:2">
      <c r="A31" t="s">
        <v>584</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6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1665</v>
      </c>
      <c r="B1" s="5" t="s">
        <v>1681</v>
      </c>
      <c r="C1" s="5" t="s">
        <v>1682</v>
      </c>
      <c r="D1" s="5" t="s">
        <v>1683</v>
      </c>
      <c r="E1" s="5" t="s">
        <v>1684</v>
      </c>
      <c r="F1" s="5" t="s">
        <v>1685</v>
      </c>
      <c r="G1" s="5" t="s">
        <v>1686</v>
      </c>
      <c r="H1" s="5" t="s">
        <v>1687</v>
      </c>
      <c r="I1" s="5" t="s">
        <v>1688</v>
      </c>
    </row>
    <row r="2" spans="1:10">
      <c r="A2" s="5">
        <v>1</v>
      </c>
      <c r="B2" s="5" t="s">
        <v>1689</v>
      </c>
      <c r="C2" s="5" t="s">
        <v>150</v>
      </c>
      <c r="D2" s="5" t="s">
        <v>1690</v>
      </c>
      <c r="E2" s="5" t="s">
        <v>1691</v>
      </c>
      <c r="F2" s="5" t="s">
        <v>1692</v>
      </c>
      <c r="G2" s="5" t="s">
        <v>1693</v>
      </c>
      <c r="J2" s="5" t="s">
        <v>2269</v>
      </c>
    </row>
    <row r="3" spans="1:10">
      <c r="A3" s="5">
        <v>2</v>
      </c>
      <c r="B3" s="5" t="s">
        <v>1689</v>
      </c>
      <c r="C3" s="5" t="s">
        <v>150</v>
      </c>
      <c r="D3" s="5" t="s">
        <v>1694</v>
      </c>
      <c r="E3" s="5" t="s">
        <v>1695</v>
      </c>
      <c r="F3" s="5" t="s">
        <v>1696</v>
      </c>
      <c r="G3" s="5" t="s">
        <v>1697</v>
      </c>
      <c r="J3" s="5" t="s">
        <v>2269</v>
      </c>
    </row>
    <row r="4" spans="1:10">
      <c r="A4" s="5">
        <v>3</v>
      </c>
      <c r="B4" s="5" t="s">
        <v>1689</v>
      </c>
      <c r="C4" s="5" t="s">
        <v>150</v>
      </c>
      <c r="D4" s="5" t="s">
        <v>1698</v>
      </c>
      <c r="E4" s="5" t="s">
        <v>1699</v>
      </c>
      <c r="F4" s="5" t="s">
        <v>1700</v>
      </c>
      <c r="G4" s="5" t="s">
        <v>1701</v>
      </c>
      <c r="J4" s="5" t="s">
        <v>2269</v>
      </c>
    </row>
    <row r="5" spans="1:10">
      <c r="A5" s="5">
        <v>4</v>
      </c>
      <c r="B5" s="5" t="s">
        <v>1689</v>
      </c>
      <c r="C5" s="5" t="s">
        <v>150</v>
      </c>
      <c r="D5" s="5" t="s">
        <v>1702</v>
      </c>
      <c r="E5" s="5" t="s">
        <v>1703</v>
      </c>
      <c r="F5" s="5" t="s">
        <v>1704</v>
      </c>
      <c r="G5" s="5" t="s">
        <v>1705</v>
      </c>
      <c r="J5" s="5" t="s">
        <v>2269</v>
      </c>
    </row>
    <row r="6" spans="1:10">
      <c r="A6" s="5">
        <v>5</v>
      </c>
      <c r="B6" s="5" t="s">
        <v>1689</v>
      </c>
      <c r="C6" s="5" t="s">
        <v>150</v>
      </c>
      <c r="D6" s="5" t="s">
        <v>1706</v>
      </c>
      <c r="E6" s="5" t="s">
        <v>1707</v>
      </c>
      <c r="F6" s="5" t="s">
        <v>1708</v>
      </c>
      <c r="G6" s="5" t="s">
        <v>1709</v>
      </c>
      <c r="H6" s="5" t="s">
        <v>1710</v>
      </c>
      <c r="J6" s="5" t="s">
        <v>2269</v>
      </c>
    </row>
    <row r="7" spans="1:10">
      <c r="A7" s="5">
        <v>6</v>
      </c>
      <c r="B7" s="5" t="s">
        <v>1689</v>
      </c>
      <c r="C7" s="5" t="s">
        <v>150</v>
      </c>
      <c r="D7" s="5" t="s">
        <v>1711</v>
      </c>
      <c r="E7" s="5" t="s">
        <v>1712</v>
      </c>
      <c r="F7" s="5" t="s">
        <v>1713</v>
      </c>
      <c r="G7" s="5" t="s">
        <v>1714</v>
      </c>
      <c r="H7" s="5" t="s">
        <v>1715</v>
      </c>
      <c r="J7" s="5" t="s">
        <v>2269</v>
      </c>
    </row>
    <row r="8" spans="1:10">
      <c r="A8" s="5">
        <v>7</v>
      </c>
      <c r="B8" s="5" t="s">
        <v>1689</v>
      </c>
      <c r="C8" s="5" t="s">
        <v>150</v>
      </c>
      <c r="D8" s="5" t="s">
        <v>1716</v>
      </c>
      <c r="E8" s="5" t="s">
        <v>1717</v>
      </c>
      <c r="F8" s="5" t="s">
        <v>1718</v>
      </c>
      <c r="G8" s="5" t="s">
        <v>1719</v>
      </c>
      <c r="J8" s="5" t="s">
        <v>2269</v>
      </c>
    </row>
    <row r="9" spans="1:10">
      <c r="A9" s="5">
        <v>8</v>
      </c>
      <c r="B9" s="5" t="s">
        <v>1689</v>
      </c>
      <c r="C9" s="5" t="s">
        <v>150</v>
      </c>
      <c r="D9" s="5" t="s">
        <v>1720</v>
      </c>
      <c r="E9" s="5" t="s">
        <v>1721</v>
      </c>
      <c r="F9" s="5" t="s">
        <v>1722</v>
      </c>
      <c r="G9" s="5" t="s">
        <v>1723</v>
      </c>
      <c r="J9" s="5" t="s">
        <v>2269</v>
      </c>
    </row>
    <row r="10" spans="1:10">
      <c r="A10" s="5">
        <v>9</v>
      </c>
      <c r="B10" s="5" t="s">
        <v>1689</v>
      </c>
      <c r="C10" s="5" t="s">
        <v>150</v>
      </c>
      <c r="D10" s="5" t="s">
        <v>1724</v>
      </c>
      <c r="E10" s="5" t="s">
        <v>1725</v>
      </c>
      <c r="F10" s="5" t="s">
        <v>1726</v>
      </c>
      <c r="G10" s="5" t="s">
        <v>1727</v>
      </c>
      <c r="J10" s="5" t="s">
        <v>2269</v>
      </c>
    </row>
    <row r="11" spans="1:10">
      <c r="A11" s="5">
        <v>10</v>
      </c>
      <c r="B11" s="5" t="s">
        <v>1689</v>
      </c>
      <c r="C11" s="5" t="s">
        <v>150</v>
      </c>
      <c r="D11" s="5" t="s">
        <v>1728</v>
      </c>
      <c r="E11" s="5" t="s">
        <v>1729</v>
      </c>
      <c r="F11" s="5" t="s">
        <v>1730</v>
      </c>
      <c r="G11" s="5" t="s">
        <v>1731</v>
      </c>
      <c r="H11" s="5" t="s">
        <v>1732</v>
      </c>
      <c r="J11" s="5" t="s">
        <v>2269</v>
      </c>
    </row>
    <row r="12" spans="1:10">
      <c r="A12" s="5">
        <v>11</v>
      </c>
      <c r="B12" s="5" t="s">
        <v>1689</v>
      </c>
      <c r="C12" s="5" t="s">
        <v>150</v>
      </c>
      <c r="D12" s="5" t="s">
        <v>1733</v>
      </c>
      <c r="E12" s="5" t="s">
        <v>1734</v>
      </c>
      <c r="F12" s="5" t="s">
        <v>1735</v>
      </c>
      <c r="G12" s="5" t="s">
        <v>1736</v>
      </c>
      <c r="J12" s="5" t="s">
        <v>2269</v>
      </c>
    </row>
    <row r="13" spans="1:10">
      <c r="A13" s="5">
        <v>12</v>
      </c>
      <c r="B13" s="5" t="s">
        <v>1689</v>
      </c>
      <c r="C13" s="5" t="s">
        <v>150</v>
      </c>
      <c r="D13" s="5" t="s">
        <v>1737</v>
      </c>
      <c r="E13" s="5" t="s">
        <v>1738</v>
      </c>
      <c r="F13" s="5" t="s">
        <v>1739</v>
      </c>
      <c r="G13" s="5" t="s">
        <v>1740</v>
      </c>
      <c r="J13" s="5" t="s">
        <v>2269</v>
      </c>
    </row>
    <row r="14" spans="1:10">
      <c r="A14" s="5">
        <v>13</v>
      </c>
      <c r="B14" s="5" t="s">
        <v>1689</v>
      </c>
      <c r="C14" s="5" t="s">
        <v>150</v>
      </c>
      <c r="D14" s="5" t="s">
        <v>1741</v>
      </c>
      <c r="E14" s="5" t="s">
        <v>1742</v>
      </c>
      <c r="F14" s="5" t="s">
        <v>1743</v>
      </c>
      <c r="G14" s="5" t="s">
        <v>1744</v>
      </c>
      <c r="J14" s="5" t="s">
        <v>2269</v>
      </c>
    </row>
    <row r="15" spans="1:10">
      <c r="A15" s="5">
        <v>14</v>
      </c>
      <c r="B15" s="5" t="s">
        <v>1689</v>
      </c>
      <c r="C15" s="5" t="s">
        <v>150</v>
      </c>
      <c r="D15" s="5" t="s">
        <v>1745</v>
      </c>
      <c r="E15" s="5" t="s">
        <v>1746</v>
      </c>
      <c r="F15" s="5" t="s">
        <v>1747</v>
      </c>
      <c r="G15" s="5" t="s">
        <v>1748</v>
      </c>
      <c r="H15" s="5" t="s">
        <v>1749</v>
      </c>
      <c r="J15" s="5" t="s">
        <v>2269</v>
      </c>
    </row>
    <row r="16" spans="1:10">
      <c r="A16" s="5">
        <v>15</v>
      </c>
      <c r="B16" s="5" t="s">
        <v>1689</v>
      </c>
      <c r="C16" s="5" t="s">
        <v>150</v>
      </c>
      <c r="D16" s="5" t="s">
        <v>1750</v>
      </c>
      <c r="E16" s="5" t="s">
        <v>1751</v>
      </c>
      <c r="F16" s="5" t="s">
        <v>1747</v>
      </c>
      <c r="G16" s="5" t="s">
        <v>1752</v>
      </c>
      <c r="J16" s="5" t="s">
        <v>2269</v>
      </c>
    </row>
    <row r="17" spans="1:10">
      <c r="A17" s="5">
        <v>16</v>
      </c>
      <c r="B17" s="5" t="s">
        <v>1689</v>
      </c>
      <c r="C17" s="5" t="s">
        <v>150</v>
      </c>
      <c r="D17" s="5" t="s">
        <v>1753</v>
      </c>
      <c r="E17" s="5" t="s">
        <v>1754</v>
      </c>
      <c r="F17" s="5" t="s">
        <v>1755</v>
      </c>
      <c r="G17" s="5" t="s">
        <v>1756</v>
      </c>
      <c r="J17" s="5" t="s">
        <v>2269</v>
      </c>
    </row>
    <row r="18" spans="1:10">
      <c r="A18" s="5">
        <v>17</v>
      </c>
      <c r="B18" s="5" t="s">
        <v>1689</v>
      </c>
      <c r="C18" s="5" t="s">
        <v>150</v>
      </c>
      <c r="D18" s="5" t="s">
        <v>1757</v>
      </c>
      <c r="E18" s="5" t="s">
        <v>1758</v>
      </c>
      <c r="F18" s="5" t="s">
        <v>1759</v>
      </c>
      <c r="G18" s="5" t="s">
        <v>1744</v>
      </c>
      <c r="J18" s="5" t="s">
        <v>2269</v>
      </c>
    </row>
    <row r="19" spans="1:10">
      <c r="A19" s="5">
        <v>18</v>
      </c>
      <c r="B19" s="5" t="s">
        <v>1689</v>
      </c>
      <c r="C19" s="5" t="s">
        <v>150</v>
      </c>
      <c r="D19" s="5" t="s">
        <v>1760</v>
      </c>
      <c r="E19" s="5" t="s">
        <v>1761</v>
      </c>
      <c r="F19" s="5" t="s">
        <v>1762</v>
      </c>
      <c r="G19" s="5" t="s">
        <v>1763</v>
      </c>
      <c r="J19" s="5" t="s">
        <v>2269</v>
      </c>
    </row>
    <row r="20" spans="1:10">
      <c r="A20" s="5">
        <v>19</v>
      </c>
      <c r="B20" s="5" t="s">
        <v>1689</v>
      </c>
      <c r="C20" s="5" t="s">
        <v>150</v>
      </c>
      <c r="D20" s="5" t="s">
        <v>1764</v>
      </c>
      <c r="E20" s="5" t="s">
        <v>1765</v>
      </c>
      <c r="F20" s="5" t="s">
        <v>1766</v>
      </c>
      <c r="G20" s="5" t="s">
        <v>1767</v>
      </c>
      <c r="J20" s="5" t="s">
        <v>2269</v>
      </c>
    </row>
    <row r="21" spans="1:10">
      <c r="A21" s="5">
        <v>20</v>
      </c>
      <c r="B21" s="5" t="s">
        <v>1689</v>
      </c>
      <c r="C21" s="5" t="s">
        <v>150</v>
      </c>
      <c r="D21" s="5" t="s">
        <v>1768</v>
      </c>
      <c r="E21" s="5" t="s">
        <v>1769</v>
      </c>
      <c r="F21" s="5" t="s">
        <v>1770</v>
      </c>
      <c r="G21" s="5" t="s">
        <v>1771</v>
      </c>
      <c r="J21" s="5" t="s">
        <v>2269</v>
      </c>
    </row>
    <row r="22" spans="1:10">
      <c r="A22" s="5">
        <v>21</v>
      </c>
      <c r="B22" s="5" t="s">
        <v>1689</v>
      </c>
      <c r="C22" s="5" t="s">
        <v>150</v>
      </c>
      <c r="D22" s="5" t="s">
        <v>1772</v>
      </c>
      <c r="E22" s="5" t="s">
        <v>1773</v>
      </c>
      <c r="F22" s="5" t="s">
        <v>1774</v>
      </c>
      <c r="G22" s="5" t="s">
        <v>1767</v>
      </c>
      <c r="J22" s="5" t="s">
        <v>2269</v>
      </c>
    </row>
    <row r="23" spans="1:10">
      <c r="A23" s="5">
        <v>22</v>
      </c>
      <c r="B23" s="5" t="s">
        <v>1689</v>
      </c>
      <c r="C23" s="5" t="s">
        <v>150</v>
      </c>
      <c r="D23" s="5" t="s">
        <v>1775</v>
      </c>
      <c r="E23" s="5" t="s">
        <v>1776</v>
      </c>
      <c r="F23" s="5" t="s">
        <v>1777</v>
      </c>
      <c r="G23" s="5" t="s">
        <v>1740</v>
      </c>
      <c r="J23" s="5" t="s">
        <v>2269</v>
      </c>
    </row>
    <row r="24" spans="1:10">
      <c r="A24" s="5">
        <v>23</v>
      </c>
      <c r="B24" s="5" t="s">
        <v>1689</v>
      </c>
      <c r="C24" s="5" t="s">
        <v>150</v>
      </c>
      <c r="D24" s="5" t="s">
        <v>1778</v>
      </c>
      <c r="E24" s="5" t="s">
        <v>1779</v>
      </c>
      <c r="F24" s="5" t="s">
        <v>1780</v>
      </c>
      <c r="G24" s="5" t="s">
        <v>1740</v>
      </c>
      <c r="J24" s="5" t="s">
        <v>2269</v>
      </c>
    </row>
    <row r="25" spans="1:10">
      <c r="A25" s="5">
        <v>24</v>
      </c>
      <c r="B25" s="5" t="s">
        <v>1689</v>
      </c>
      <c r="C25" s="5" t="s">
        <v>150</v>
      </c>
      <c r="D25" s="5" t="s">
        <v>1781</v>
      </c>
      <c r="E25" s="5" t="s">
        <v>1782</v>
      </c>
      <c r="F25" s="5" t="s">
        <v>1783</v>
      </c>
      <c r="G25" s="5" t="s">
        <v>1767</v>
      </c>
      <c r="J25" s="5" t="s">
        <v>2269</v>
      </c>
    </row>
    <row r="26" spans="1:10">
      <c r="A26" s="5">
        <v>25</v>
      </c>
      <c r="B26" s="5" t="s">
        <v>1689</v>
      </c>
      <c r="C26" s="5" t="s">
        <v>150</v>
      </c>
      <c r="D26" s="5" t="s">
        <v>1784</v>
      </c>
      <c r="E26" s="5" t="s">
        <v>1785</v>
      </c>
      <c r="F26" s="5" t="s">
        <v>1786</v>
      </c>
      <c r="G26" s="5" t="s">
        <v>1767</v>
      </c>
      <c r="J26" s="5" t="s">
        <v>2269</v>
      </c>
    </row>
    <row r="27" spans="1:10">
      <c r="A27" s="5">
        <v>26</v>
      </c>
      <c r="B27" s="5" t="s">
        <v>1689</v>
      </c>
      <c r="C27" s="5" t="s">
        <v>150</v>
      </c>
      <c r="D27" s="5" t="s">
        <v>1787</v>
      </c>
      <c r="E27" s="5" t="s">
        <v>1788</v>
      </c>
      <c r="F27" s="5" t="s">
        <v>1789</v>
      </c>
      <c r="G27" s="5" t="s">
        <v>1790</v>
      </c>
      <c r="J27" s="5" t="s">
        <v>2269</v>
      </c>
    </row>
    <row r="28" spans="1:10">
      <c r="A28" s="5">
        <v>27</v>
      </c>
      <c r="B28" s="5" t="s">
        <v>1689</v>
      </c>
      <c r="C28" s="5" t="s">
        <v>150</v>
      </c>
      <c r="D28" s="5" t="s">
        <v>1791</v>
      </c>
      <c r="E28" s="5" t="s">
        <v>1792</v>
      </c>
      <c r="F28" s="5" t="s">
        <v>1793</v>
      </c>
      <c r="G28" s="5" t="s">
        <v>1697</v>
      </c>
      <c r="J28" s="5" t="s">
        <v>2269</v>
      </c>
    </row>
    <row r="29" spans="1:10">
      <c r="A29" s="5">
        <v>28</v>
      </c>
      <c r="B29" s="5" t="s">
        <v>1689</v>
      </c>
      <c r="C29" s="5" t="s">
        <v>150</v>
      </c>
      <c r="D29" s="5" t="s">
        <v>1794</v>
      </c>
      <c r="E29" s="5" t="s">
        <v>1795</v>
      </c>
      <c r="F29" s="5" t="s">
        <v>1796</v>
      </c>
      <c r="G29" s="5" t="s">
        <v>1797</v>
      </c>
      <c r="J29" s="5" t="s">
        <v>2269</v>
      </c>
    </row>
    <row r="30" spans="1:10">
      <c r="A30" s="5">
        <v>29</v>
      </c>
      <c r="B30" s="5" t="s">
        <v>1689</v>
      </c>
      <c r="C30" s="5" t="s">
        <v>150</v>
      </c>
      <c r="D30" s="5" t="s">
        <v>1798</v>
      </c>
      <c r="E30" s="5" t="s">
        <v>1799</v>
      </c>
      <c r="F30" s="5" t="s">
        <v>1800</v>
      </c>
      <c r="G30" s="5" t="s">
        <v>1801</v>
      </c>
      <c r="H30" s="5" t="s">
        <v>1802</v>
      </c>
      <c r="J30" s="5" t="s">
        <v>2269</v>
      </c>
    </row>
    <row r="31" spans="1:10">
      <c r="A31" s="5">
        <v>30</v>
      </c>
      <c r="B31" s="5" t="s">
        <v>1689</v>
      </c>
      <c r="C31" s="5" t="s">
        <v>150</v>
      </c>
      <c r="D31" s="5" t="s">
        <v>1803</v>
      </c>
      <c r="E31" s="5" t="s">
        <v>1804</v>
      </c>
      <c r="F31" s="5" t="s">
        <v>1805</v>
      </c>
      <c r="G31" s="5" t="s">
        <v>1806</v>
      </c>
      <c r="J31" s="5" t="s">
        <v>2269</v>
      </c>
    </row>
    <row r="32" spans="1:10">
      <c r="A32" s="5">
        <v>31</v>
      </c>
      <c r="B32" s="5" t="s">
        <v>1689</v>
      </c>
      <c r="C32" s="5" t="s">
        <v>150</v>
      </c>
      <c r="D32" s="5" t="s">
        <v>1807</v>
      </c>
      <c r="E32" s="5" t="s">
        <v>1808</v>
      </c>
      <c r="F32" s="5" t="s">
        <v>1809</v>
      </c>
      <c r="G32" s="5" t="s">
        <v>1810</v>
      </c>
      <c r="J32" s="5" t="s">
        <v>2269</v>
      </c>
    </row>
    <row r="33" spans="1:10">
      <c r="A33" s="5">
        <v>32</v>
      </c>
      <c r="B33" s="5" t="s">
        <v>1689</v>
      </c>
      <c r="C33" s="5" t="s">
        <v>150</v>
      </c>
      <c r="D33" s="5" t="s">
        <v>1811</v>
      </c>
      <c r="E33" s="5" t="s">
        <v>1812</v>
      </c>
      <c r="F33" s="5" t="s">
        <v>1813</v>
      </c>
      <c r="G33" s="5" t="s">
        <v>1814</v>
      </c>
      <c r="J33" s="5" t="s">
        <v>2269</v>
      </c>
    </row>
    <row r="34" spans="1:10">
      <c r="A34" s="5">
        <v>33</v>
      </c>
      <c r="B34" s="5" t="s">
        <v>1689</v>
      </c>
      <c r="C34" s="5" t="s">
        <v>150</v>
      </c>
      <c r="D34" s="5" t="s">
        <v>1815</v>
      </c>
      <c r="E34" s="5" t="s">
        <v>1816</v>
      </c>
      <c r="F34" s="5" t="s">
        <v>1817</v>
      </c>
      <c r="G34" s="5" t="s">
        <v>1818</v>
      </c>
      <c r="J34" s="5" t="s">
        <v>2269</v>
      </c>
    </row>
    <row r="35" spans="1:10">
      <c r="A35" s="5">
        <v>34</v>
      </c>
      <c r="B35" s="5" t="s">
        <v>1689</v>
      </c>
      <c r="C35" s="5" t="s">
        <v>150</v>
      </c>
      <c r="D35" s="5" t="s">
        <v>1819</v>
      </c>
      <c r="E35" s="5" t="s">
        <v>1820</v>
      </c>
      <c r="F35" s="5" t="s">
        <v>1821</v>
      </c>
      <c r="G35" s="5" t="s">
        <v>1744</v>
      </c>
      <c r="H35" s="5" t="s">
        <v>1822</v>
      </c>
      <c r="J35" s="5" t="s">
        <v>2269</v>
      </c>
    </row>
    <row r="36" spans="1:10">
      <c r="A36" s="5">
        <v>35</v>
      </c>
      <c r="B36" s="5" t="s">
        <v>1689</v>
      </c>
      <c r="C36" s="5" t="s">
        <v>150</v>
      </c>
      <c r="D36" s="5" t="s">
        <v>1823</v>
      </c>
      <c r="E36" s="5" t="s">
        <v>1824</v>
      </c>
      <c r="F36" s="5" t="s">
        <v>1825</v>
      </c>
      <c r="G36" s="5" t="s">
        <v>1744</v>
      </c>
      <c r="J36" s="5" t="s">
        <v>2269</v>
      </c>
    </row>
    <row r="37" spans="1:10">
      <c r="A37" s="5">
        <v>36</v>
      </c>
      <c r="B37" s="5" t="s">
        <v>1689</v>
      </c>
      <c r="C37" s="5" t="s">
        <v>150</v>
      </c>
      <c r="D37" s="5" t="s">
        <v>1826</v>
      </c>
      <c r="E37" s="5" t="s">
        <v>1827</v>
      </c>
      <c r="F37" s="5" t="s">
        <v>1828</v>
      </c>
      <c r="G37" s="5" t="s">
        <v>1829</v>
      </c>
      <c r="J37" s="5" t="s">
        <v>2269</v>
      </c>
    </row>
    <row r="38" spans="1:10">
      <c r="A38" s="5">
        <v>37</v>
      </c>
      <c r="B38" s="5" t="s">
        <v>1689</v>
      </c>
      <c r="C38" s="5" t="s">
        <v>150</v>
      </c>
      <c r="D38" s="5" t="s">
        <v>1830</v>
      </c>
      <c r="E38" s="5" t="s">
        <v>1831</v>
      </c>
      <c r="F38" s="5" t="s">
        <v>1832</v>
      </c>
      <c r="G38" s="5" t="s">
        <v>1814</v>
      </c>
      <c r="J38" s="5" t="s">
        <v>2269</v>
      </c>
    </row>
    <row r="39" spans="1:10">
      <c r="A39" s="5">
        <v>38</v>
      </c>
      <c r="B39" s="5" t="s">
        <v>1689</v>
      </c>
      <c r="C39" s="5" t="s">
        <v>150</v>
      </c>
      <c r="D39" s="5" t="s">
        <v>1833</v>
      </c>
      <c r="E39" s="5" t="s">
        <v>1834</v>
      </c>
      <c r="F39" s="5" t="s">
        <v>1835</v>
      </c>
      <c r="G39" s="5" t="s">
        <v>1836</v>
      </c>
      <c r="J39" s="5" t="s">
        <v>2269</v>
      </c>
    </row>
    <row r="40" spans="1:10">
      <c r="A40" s="5">
        <v>39</v>
      </c>
      <c r="B40" s="5" t="s">
        <v>1689</v>
      </c>
      <c r="C40" s="5" t="s">
        <v>150</v>
      </c>
      <c r="D40" s="5" t="s">
        <v>1837</v>
      </c>
      <c r="E40" s="5" t="s">
        <v>1838</v>
      </c>
      <c r="F40" s="5" t="s">
        <v>1839</v>
      </c>
      <c r="G40" s="5" t="s">
        <v>1840</v>
      </c>
      <c r="H40" s="5" t="s">
        <v>1841</v>
      </c>
      <c r="J40" s="5" t="s">
        <v>2269</v>
      </c>
    </row>
    <row r="41" spans="1:10">
      <c r="A41" s="5">
        <v>40</v>
      </c>
      <c r="B41" s="5" t="s">
        <v>1689</v>
      </c>
      <c r="C41" s="5" t="s">
        <v>150</v>
      </c>
      <c r="D41" s="5" t="s">
        <v>1842</v>
      </c>
      <c r="E41" s="5" t="s">
        <v>1843</v>
      </c>
      <c r="F41" s="5" t="s">
        <v>1844</v>
      </c>
      <c r="G41" s="5" t="s">
        <v>1845</v>
      </c>
      <c r="J41" s="5" t="s">
        <v>2269</v>
      </c>
    </row>
    <row r="42" spans="1:10">
      <c r="A42" s="5">
        <v>41</v>
      </c>
      <c r="B42" s="5" t="s">
        <v>1689</v>
      </c>
      <c r="C42" s="5" t="s">
        <v>150</v>
      </c>
      <c r="D42" s="5" t="s">
        <v>1846</v>
      </c>
      <c r="E42" s="5" t="s">
        <v>1847</v>
      </c>
      <c r="F42" s="5" t="s">
        <v>1848</v>
      </c>
      <c r="G42" s="5" t="s">
        <v>1836</v>
      </c>
      <c r="H42" s="5" t="s">
        <v>1849</v>
      </c>
      <c r="J42" s="5" t="s">
        <v>2269</v>
      </c>
    </row>
    <row r="43" spans="1:10">
      <c r="A43" s="5">
        <v>42</v>
      </c>
      <c r="B43" s="5" t="s">
        <v>1689</v>
      </c>
      <c r="C43" s="5" t="s">
        <v>150</v>
      </c>
      <c r="D43" s="5" t="s">
        <v>1850</v>
      </c>
      <c r="E43" s="5" t="s">
        <v>1851</v>
      </c>
      <c r="F43" s="5" t="s">
        <v>1852</v>
      </c>
      <c r="G43" s="5" t="s">
        <v>1763</v>
      </c>
      <c r="J43" s="5" t="s">
        <v>2269</v>
      </c>
    </row>
    <row r="44" spans="1:10">
      <c r="A44" s="5">
        <v>43</v>
      </c>
      <c r="B44" s="5" t="s">
        <v>1689</v>
      </c>
      <c r="C44" s="5" t="s">
        <v>150</v>
      </c>
      <c r="D44" s="5" t="s">
        <v>1853</v>
      </c>
      <c r="E44" s="5" t="s">
        <v>1854</v>
      </c>
      <c r="F44" s="5" t="s">
        <v>1855</v>
      </c>
      <c r="G44" s="5" t="s">
        <v>1744</v>
      </c>
      <c r="J44" s="5" t="s">
        <v>2269</v>
      </c>
    </row>
    <row r="45" spans="1:10">
      <c r="A45" s="5">
        <v>44</v>
      </c>
      <c r="B45" s="5" t="s">
        <v>1689</v>
      </c>
      <c r="C45" s="5" t="s">
        <v>150</v>
      </c>
      <c r="D45" s="5" t="s">
        <v>1856</v>
      </c>
      <c r="E45" s="5" t="s">
        <v>1857</v>
      </c>
      <c r="F45" s="5" t="s">
        <v>1858</v>
      </c>
      <c r="G45" s="5" t="s">
        <v>1859</v>
      </c>
      <c r="J45" s="5" t="s">
        <v>2269</v>
      </c>
    </row>
    <row r="46" spans="1:10">
      <c r="A46" s="5">
        <v>45</v>
      </c>
      <c r="B46" s="5" t="s">
        <v>1689</v>
      </c>
      <c r="C46" s="5" t="s">
        <v>150</v>
      </c>
      <c r="D46" s="5" t="s">
        <v>1860</v>
      </c>
      <c r="E46" s="5" t="s">
        <v>1861</v>
      </c>
      <c r="F46" s="5" t="s">
        <v>1862</v>
      </c>
      <c r="G46" s="5" t="s">
        <v>1814</v>
      </c>
      <c r="H46" s="5" t="s">
        <v>1863</v>
      </c>
      <c r="J46" s="5" t="s">
        <v>2269</v>
      </c>
    </row>
    <row r="47" spans="1:10">
      <c r="A47" s="5">
        <v>46</v>
      </c>
      <c r="B47" s="5" t="s">
        <v>1689</v>
      </c>
      <c r="C47" s="5" t="s">
        <v>150</v>
      </c>
      <c r="D47" s="5" t="s">
        <v>1864</v>
      </c>
      <c r="E47" s="5" t="s">
        <v>1865</v>
      </c>
      <c r="F47" s="5" t="s">
        <v>1866</v>
      </c>
      <c r="G47" s="5" t="s">
        <v>1744</v>
      </c>
      <c r="J47" s="5" t="s">
        <v>2269</v>
      </c>
    </row>
    <row r="48" spans="1:10">
      <c r="A48" s="5">
        <v>47</v>
      </c>
      <c r="B48" s="5" t="s">
        <v>1689</v>
      </c>
      <c r="C48" s="5" t="s">
        <v>150</v>
      </c>
      <c r="D48" s="5" t="s">
        <v>1867</v>
      </c>
      <c r="E48" s="5" t="s">
        <v>1868</v>
      </c>
      <c r="F48" s="5" t="s">
        <v>1869</v>
      </c>
      <c r="G48" s="5" t="s">
        <v>1870</v>
      </c>
      <c r="J48" s="5" t="s">
        <v>2269</v>
      </c>
    </row>
    <row r="49" spans="1:10">
      <c r="A49" s="5">
        <v>48</v>
      </c>
      <c r="B49" s="5" t="s">
        <v>1689</v>
      </c>
      <c r="C49" s="5" t="s">
        <v>150</v>
      </c>
      <c r="D49" s="5" t="s">
        <v>1871</v>
      </c>
      <c r="E49" s="5" t="s">
        <v>1872</v>
      </c>
      <c r="F49" s="5" t="s">
        <v>1873</v>
      </c>
      <c r="G49" s="5" t="s">
        <v>1874</v>
      </c>
      <c r="J49" s="5" t="s">
        <v>2269</v>
      </c>
    </row>
    <row r="50" spans="1:10">
      <c r="A50" s="5">
        <v>49</v>
      </c>
      <c r="B50" s="5" t="s">
        <v>1689</v>
      </c>
      <c r="C50" s="5" t="s">
        <v>150</v>
      </c>
      <c r="D50" s="5" t="s">
        <v>1875</v>
      </c>
      <c r="E50" s="5" t="s">
        <v>1876</v>
      </c>
      <c r="F50" s="5" t="s">
        <v>1877</v>
      </c>
      <c r="G50" s="5" t="s">
        <v>1744</v>
      </c>
      <c r="J50" s="5" t="s">
        <v>2269</v>
      </c>
    </row>
    <row r="51" spans="1:10">
      <c r="A51" s="5">
        <v>50</v>
      </c>
      <c r="B51" s="5" t="s">
        <v>1689</v>
      </c>
      <c r="C51" s="5" t="s">
        <v>150</v>
      </c>
      <c r="D51" s="5" t="s">
        <v>1878</v>
      </c>
      <c r="E51" s="5" t="s">
        <v>1879</v>
      </c>
      <c r="F51" s="5" t="s">
        <v>1880</v>
      </c>
      <c r="G51" s="5" t="s">
        <v>1744</v>
      </c>
      <c r="J51" s="5" t="s">
        <v>2269</v>
      </c>
    </row>
    <row r="52" spans="1:10">
      <c r="A52" s="5">
        <v>51</v>
      </c>
      <c r="B52" s="5" t="s">
        <v>1689</v>
      </c>
      <c r="C52" s="5" t="s">
        <v>150</v>
      </c>
      <c r="D52" s="5" t="s">
        <v>1881</v>
      </c>
      <c r="E52" s="5" t="s">
        <v>1882</v>
      </c>
      <c r="F52" s="5" t="s">
        <v>1883</v>
      </c>
      <c r="G52" s="5" t="s">
        <v>1884</v>
      </c>
      <c r="J52" s="5" t="s">
        <v>2269</v>
      </c>
    </row>
    <row r="53" spans="1:10">
      <c r="A53" s="5">
        <v>52</v>
      </c>
      <c r="B53" s="5" t="s">
        <v>1689</v>
      </c>
      <c r="C53" s="5" t="s">
        <v>150</v>
      </c>
      <c r="D53" s="5" t="s">
        <v>1885</v>
      </c>
      <c r="E53" s="5" t="s">
        <v>1886</v>
      </c>
      <c r="F53" s="5" t="s">
        <v>1887</v>
      </c>
      <c r="G53" s="5" t="s">
        <v>1888</v>
      </c>
      <c r="J53" s="5" t="s">
        <v>2269</v>
      </c>
    </row>
    <row r="54" spans="1:10">
      <c r="A54" s="5">
        <v>53</v>
      </c>
      <c r="B54" s="5" t="s">
        <v>1689</v>
      </c>
      <c r="C54" s="5" t="s">
        <v>150</v>
      </c>
      <c r="D54" s="5" t="s">
        <v>1889</v>
      </c>
      <c r="E54" s="5" t="s">
        <v>1890</v>
      </c>
      <c r="F54" s="5" t="s">
        <v>1891</v>
      </c>
      <c r="G54" s="5" t="s">
        <v>1892</v>
      </c>
      <c r="J54" s="5" t="s">
        <v>2269</v>
      </c>
    </row>
    <row r="55" spans="1:10">
      <c r="A55" s="5">
        <v>54</v>
      </c>
      <c r="B55" s="5" t="s">
        <v>1689</v>
      </c>
      <c r="C55" s="5" t="s">
        <v>150</v>
      </c>
      <c r="D55" s="5" t="s">
        <v>1893</v>
      </c>
      <c r="E55" s="5" t="s">
        <v>1894</v>
      </c>
      <c r="F55" s="5" t="s">
        <v>1895</v>
      </c>
      <c r="G55" s="5" t="s">
        <v>1896</v>
      </c>
      <c r="J55" s="5" t="s">
        <v>2269</v>
      </c>
    </row>
    <row r="56" spans="1:10">
      <c r="A56" s="5">
        <v>55</v>
      </c>
      <c r="B56" s="5" t="s">
        <v>1689</v>
      </c>
      <c r="C56" s="5" t="s">
        <v>150</v>
      </c>
      <c r="D56" s="5" t="s">
        <v>1897</v>
      </c>
      <c r="E56" s="5" t="s">
        <v>1898</v>
      </c>
      <c r="F56" s="5" t="s">
        <v>1899</v>
      </c>
      <c r="G56" s="5" t="s">
        <v>1801</v>
      </c>
      <c r="J56" s="5" t="s">
        <v>2269</v>
      </c>
    </row>
    <row r="57" spans="1:10">
      <c r="A57" s="5">
        <v>56</v>
      </c>
      <c r="B57" s="5" t="s">
        <v>1689</v>
      </c>
      <c r="C57" s="5" t="s">
        <v>150</v>
      </c>
      <c r="D57" s="5" t="s">
        <v>1900</v>
      </c>
      <c r="E57" s="5" t="s">
        <v>1901</v>
      </c>
      <c r="F57" s="5" t="s">
        <v>1902</v>
      </c>
      <c r="G57" s="5" t="s">
        <v>1903</v>
      </c>
      <c r="J57" s="5" t="s">
        <v>2269</v>
      </c>
    </row>
    <row r="58" spans="1:10">
      <c r="A58" s="5">
        <v>57</v>
      </c>
      <c r="B58" s="5" t="s">
        <v>1689</v>
      </c>
      <c r="C58" s="5" t="s">
        <v>150</v>
      </c>
      <c r="D58" s="5" t="s">
        <v>1904</v>
      </c>
      <c r="E58" s="5" t="s">
        <v>1905</v>
      </c>
      <c r="F58" s="5" t="s">
        <v>1906</v>
      </c>
      <c r="G58" s="5" t="s">
        <v>1907</v>
      </c>
      <c r="J58" s="5" t="s">
        <v>2269</v>
      </c>
    </row>
    <row r="59" spans="1:10">
      <c r="A59" s="5">
        <v>58</v>
      </c>
      <c r="B59" s="5" t="s">
        <v>1689</v>
      </c>
      <c r="C59" s="5" t="s">
        <v>150</v>
      </c>
      <c r="D59" s="5" t="s">
        <v>1908</v>
      </c>
      <c r="E59" s="5" t="s">
        <v>1909</v>
      </c>
      <c r="F59" s="5" t="s">
        <v>1910</v>
      </c>
      <c r="G59" s="5" t="s">
        <v>1911</v>
      </c>
      <c r="J59" s="5" t="s">
        <v>2269</v>
      </c>
    </row>
    <row r="60" spans="1:10">
      <c r="A60" s="5">
        <v>59</v>
      </c>
      <c r="B60" s="5" t="s">
        <v>1689</v>
      </c>
      <c r="C60" s="5" t="s">
        <v>150</v>
      </c>
      <c r="D60" s="5" t="s">
        <v>1912</v>
      </c>
      <c r="E60" s="5" t="s">
        <v>1913</v>
      </c>
      <c r="F60" s="5" t="s">
        <v>1914</v>
      </c>
      <c r="G60" s="5" t="s">
        <v>1915</v>
      </c>
      <c r="J60" s="5" t="s">
        <v>2269</v>
      </c>
    </row>
    <row r="61" spans="1:10">
      <c r="A61" s="5">
        <v>60</v>
      </c>
      <c r="B61" s="5" t="s">
        <v>1689</v>
      </c>
      <c r="C61" s="5" t="s">
        <v>150</v>
      </c>
      <c r="D61" s="5" t="s">
        <v>1916</v>
      </c>
      <c r="E61" s="5" t="s">
        <v>1917</v>
      </c>
      <c r="F61" s="5" t="s">
        <v>1918</v>
      </c>
      <c r="G61" s="5" t="s">
        <v>1697</v>
      </c>
      <c r="J61" s="5" t="s">
        <v>2269</v>
      </c>
    </row>
    <row r="62" spans="1:10">
      <c r="A62" s="5">
        <v>61</v>
      </c>
      <c r="B62" s="5" t="s">
        <v>1689</v>
      </c>
      <c r="C62" s="5" t="s">
        <v>150</v>
      </c>
      <c r="D62" s="5" t="s">
        <v>1919</v>
      </c>
      <c r="E62" s="5" t="s">
        <v>1920</v>
      </c>
      <c r="F62" s="5" t="s">
        <v>1921</v>
      </c>
      <c r="G62" s="5" t="s">
        <v>1922</v>
      </c>
      <c r="J62" s="5" t="s">
        <v>2269</v>
      </c>
    </row>
    <row r="63" spans="1:10">
      <c r="A63" s="5">
        <v>62</v>
      </c>
      <c r="B63" s="5" t="s">
        <v>1689</v>
      </c>
      <c r="C63" s="5" t="s">
        <v>150</v>
      </c>
      <c r="D63" s="5" t="s">
        <v>1923</v>
      </c>
      <c r="E63" s="5" t="s">
        <v>1924</v>
      </c>
      <c r="F63" s="5" t="s">
        <v>1925</v>
      </c>
      <c r="G63" s="5" t="s">
        <v>1731</v>
      </c>
      <c r="J63" s="5" t="s">
        <v>2269</v>
      </c>
    </row>
    <row r="64" spans="1:10">
      <c r="A64" s="5">
        <v>63</v>
      </c>
      <c r="B64" s="5" t="s">
        <v>1689</v>
      </c>
      <c r="C64" s="5" t="s">
        <v>150</v>
      </c>
      <c r="D64" s="5" t="s">
        <v>1926</v>
      </c>
      <c r="E64" s="5" t="s">
        <v>1927</v>
      </c>
      <c r="F64" s="5" t="s">
        <v>1928</v>
      </c>
      <c r="G64" s="5" t="s">
        <v>1763</v>
      </c>
      <c r="J64" s="5" t="s">
        <v>2269</v>
      </c>
    </row>
    <row r="65" spans="1:10">
      <c r="A65" s="5">
        <v>64</v>
      </c>
      <c r="B65" s="5" t="s">
        <v>1689</v>
      </c>
      <c r="C65" s="5" t="s">
        <v>150</v>
      </c>
      <c r="D65" s="5" t="s">
        <v>1929</v>
      </c>
      <c r="E65" s="5" t="s">
        <v>1930</v>
      </c>
      <c r="F65" s="5" t="s">
        <v>1931</v>
      </c>
      <c r="G65" s="5" t="s">
        <v>1896</v>
      </c>
      <c r="J65" s="5" t="s">
        <v>2269</v>
      </c>
    </row>
    <row r="66" spans="1:10">
      <c r="A66" s="5">
        <v>65</v>
      </c>
      <c r="B66" s="5" t="s">
        <v>1689</v>
      </c>
      <c r="C66" s="5" t="s">
        <v>150</v>
      </c>
      <c r="D66" s="5" t="s">
        <v>1932</v>
      </c>
      <c r="E66" s="5" t="s">
        <v>1933</v>
      </c>
      <c r="F66" s="5" t="s">
        <v>1934</v>
      </c>
      <c r="G66" s="5" t="s">
        <v>1935</v>
      </c>
      <c r="J66" s="5" t="s">
        <v>2269</v>
      </c>
    </row>
    <row r="67" spans="1:10">
      <c r="A67" s="5">
        <v>66</v>
      </c>
      <c r="B67" s="5" t="s">
        <v>1689</v>
      </c>
      <c r="C67" s="5" t="s">
        <v>150</v>
      </c>
      <c r="D67" s="5" t="s">
        <v>1936</v>
      </c>
      <c r="E67" s="5" t="s">
        <v>1937</v>
      </c>
      <c r="F67" s="5" t="s">
        <v>1938</v>
      </c>
      <c r="G67" s="5" t="s">
        <v>1939</v>
      </c>
      <c r="J67" s="5" t="s">
        <v>2269</v>
      </c>
    </row>
    <row r="68" spans="1:10">
      <c r="A68" s="5">
        <v>67</v>
      </c>
      <c r="B68" s="5" t="s">
        <v>1689</v>
      </c>
      <c r="C68" s="5" t="s">
        <v>150</v>
      </c>
      <c r="D68" s="5" t="s">
        <v>1940</v>
      </c>
      <c r="E68" s="5" t="s">
        <v>1941</v>
      </c>
      <c r="F68" s="5" t="s">
        <v>1942</v>
      </c>
      <c r="G68" s="5" t="s">
        <v>1943</v>
      </c>
      <c r="J68" s="5" t="s">
        <v>2269</v>
      </c>
    </row>
    <row r="69" spans="1:10">
      <c r="A69" s="5">
        <v>68</v>
      </c>
      <c r="B69" s="5" t="s">
        <v>1689</v>
      </c>
      <c r="C69" s="5" t="s">
        <v>150</v>
      </c>
      <c r="D69" s="5" t="s">
        <v>1944</v>
      </c>
      <c r="E69" s="5" t="s">
        <v>1945</v>
      </c>
      <c r="F69" s="5" t="s">
        <v>1946</v>
      </c>
      <c r="G69" s="5" t="s">
        <v>1947</v>
      </c>
      <c r="J69" s="5" t="s">
        <v>2269</v>
      </c>
    </row>
    <row r="70" spans="1:10">
      <c r="A70" s="5">
        <v>69</v>
      </c>
      <c r="B70" s="5" t="s">
        <v>1689</v>
      </c>
      <c r="C70" s="5" t="s">
        <v>150</v>
      </c>
      <c r="D70" s="5" t="s">
        <v>1948</v>
      </c>
      <c r="E70" s="5" t="s">
        <v>1949</v>
      </c>
      <c r="F70" s="5" t="s">
        <v>1950</v>
      </c>
      <c r="G70" s="5" t="s">
        <v>1951</v>
      </c>
      <c r="J70" s="5" t="s">
        <v>2269</v>
      </c>
    </row>
    <row r="71" spans="1:10">
      <c r="A71" s="5">
        <v>70</v>
      </c>
      <c r="B71" s="5" t="s">
        <v>1689</v>
      </c>
      <c r="C71" s="5" t="s">
        <v>150</v>
      </c>
      <c r="D71" s="5" t="s">
        <v>1952</v>
      </c>
      <c r="E71" s="5" t="s">
        <v>1953</v>
      </c>
      <c r="F71" s="5" t="s">
        <v>1954</v>
      </c>
      <c r="G71" s="5" t="s">
        <v>1955</v>
      </c>
      <c r="J71" s="5" t="s">
        <v>2269</v>
      </c>
    </row>
    <row r="72" spans="1:10">
      <c r="A72" s="5">
        <v>71</v>
      </c>
      <c r="B72" s="5" t="s">
        <v>1689</v>
      </c>
      <c r="C72" s="5" t="s">
        <v>150</v>
      </c>
      <c r="D72" s="5" t="s">
        <v>1956</v>
      </c>
      <c r="E72" s="5" t="s">
        <v>1957</v>
      </c>
      <c r="F72" s="5" t="s">
        <v>1958</v>
      </c>
      <c r="G72" s="5" t="s">
        <v>1763</v>
      </c>
      <c r="J72" s="5" t="s">
        <v>2269</v>
      </c>
    </row>
    <row r="73" spans="1:10">
      <c r="A73" s="5">
        <v>72</v>
      </c>
      <c r="B73" s="5" t="s">
        <v>1689</v>
      </c>
      <c r="C73" s="5" t="s">
        <v>150</v>
      </c>
      <c r="D73" s="5" t="s">
        <v>1959</v>
      </c>
      <c r="E73" s="5" t="s">
        <v>1960</v>
      </c>
      <c r="F73" s="5" t="s">
        <v>1961</v>
      </c>
      <c r="G73" s="5" t="s">
        <v>1693</v>
      </c>
      <c r="J73" s="5" t="s">
        <v>2269</v>
      </c>
    </row>
    <row r="74" spans="1:10">
      <c r="A74" s="5">
        <v>73</v>
      </c>
      <c r="B74" s="5" t="s">
        <v>1689</v>
      </c>
      <c r="C74" s="5" t="s">
        <v>150</v>
      </c>
      <c r="D74" s="5" t="s">
        <v>1962</v>
      </c>
      <c r="E74" s="5" t="s">
        <v>1963</v>
      </c>
      <c r="F74" s="5" t="s">
        <v>1964</v>
      </c>
      <c r="G74" s="5" t="s">
        <v>1874</v>
      </c>
      <c r="J74" s="5" t="s">
        <v>2269</v>
      </c>
    </row>
    <row r="75" spans="1:10">
      <c r="A75" s="5">
        <v>74</v>
      </c>
      <c r="B75" s="5" t="s">
        <v>1689</v>
      </c>
      <c r="C75" s="5" t="s">
        <v>150</v>
      </c>
      <c r="D75" s="5" t="s">
        <v>1965</v>
      </c>
      <c r="E75" s="5" t="s">
        <v>1966</v>
      </c>
      <c r="F75" s="5" t="s">
        <v>1967</v>
      </c>
      <c r="G75" s="5" t="s">
        <v>1744</v>
      </c>
      <c r="J75" s="5" t="s">
        <v>2269</v>
      </c>
    </row>
    <row r="76" spans="1:10">
      <c r="A76" s="5">
        <v>75</v>
      </c>
      <c r="B76" s="5" t="s">
        <v>1689</v>
      </c>
      <c r="C76" s="5" t="s">
        <v>150</v>
      </c>
      <c r="D76" s="5" t="s">
        <v>1968</v>
      </c>
      <c r="E76" s="5" t="s">
        <v>1969</v>
      </c>
      <c r="F76" s="5" t="s">
        <v>1970</v>
      </c>
      <c r="G76" s="5" t="s">
        <v>1740</v>
      </c>
      <c r="J76" s="5" t="s">
        <v>2269</v>
      </c>
    </row>
    <row r="77" spans="1:10">
      <c r="A77" s="5">
        <v>76</v>
      </c>
      <c r="B77" s="5" t="s">
        <v>1689</v>
      </c>
      <c r="C77" s="5" t="s">
        <v>150</v>
      </c>
      <c r="D77" s="5" t="s">
        <v>1971</v>
      </c>
      <c r="E77" s="5" t="s">
        <v>1972</v>
      </c>
      <c r="F77" s="5" t="s">
        <v>1973</v>
      </c>
      <c r="G77" s="5" t="s">
        <v>1974</v>
      </c>
      <c r="H77" s="5" t="s">
        <v>1975</v>
      </c>
      <c r="J77" s="5" t="s">
        <v>2269</v>
      </c>
    </row>
    <row r="78" spans="1:10">
      <c r="A78" s="5">
        <v>77</v>
      </c>
      <c r="B78" s="5" t="s">
        <v>1689</v>
      </c>
      <c r="C78" s="5" t="s">
        <v>150</v>
      </c>
      <c r="D78" s="5" t="s">
        <v>1976</v>
      </c>
      <c r="E78" s="5" t="s">
        <v>1977</v>
      </c>
      <c r="F78" s="5" t="s">
        <v>1978</v>
      </c>
      <c r="G78" s="5" t="s">
        <v>1979</v>
      </c>
      <c r="J78" s="5" t="s">
        <v>2269</v>
      </c>
    </row>
    <row r="79" spans="1:10">
      <c r="A79" s="5">
        <v>78</v>
      </c>
      <c r="B79" s="5" t="s">
        <v>1689</v>
      </c>
      <c r="C79" s="5" t="s">
        <v>150</v>
      </c>
      <c r="D79" s="5" t="s">
        <v>1980</v>
      </c>
      <c r="E79" s="5" t="s">
        <v>1981</v>
      </c>
      <c r="F79" s="5" t="s">
        <v>1982</v>
      </c>
      <c r="G79" s="5" t="s">
        <v>1845</v>
      </c>
      <c r="J79" s="5" t="s">
        <v>2269</v>
      </c>
    </row>
    <row r="80" spans="1:10">
      <c r="A80" s="5">
        <v>79</v>
      </c>
      <c r="B80" s="5" t="s">
        <v>1689</v>
      </c>
      <c r="C80" s="5" t="s">
        <v>150</v>
      </c>
      <c r="D80" s="5" t="s">
        <v>1983</v>
      </c>
      <c r="E80" s="5" t="s">
        <v>1984</v>
      </c>
      <c r="F80" s="5" t="s">
        <v>1985</v>
      </c>
      <c r="G80" s="5" t="s">
        <v>1740</v>
      </c>
      <c r="J80" s="5" t="s">
        <v>2269</v>
      </c>
    </row>
    <row r="81" spans="1:10">
      <c r="A81" s="5">
        <v>80</v>
      </c>
      <c r="B81" s="5" t="s">
        <v>1689</v>
      </c>
      <c r="C81" s="5" t="s">
        <v>150</v>
      </c>
      <c r="D81" s="5" t="s">
        <v>1986</v>
      </c>
      <c r="E81" s="5" t="s">
        <v>1987</v>
      </c>
      <c r="F81" s="5" t="s">
        <v>1988</v>
      </c>
      <c r="G81" s="5" t="s">
        <v>1884</v>
      </c>
      <c r="J81" s="5" t="s">
        <v>2269</v>
      </c>
    </row>
    <row r="82" spans="1:10">
      <c r="A82" s="5">
        <v>81</v>
      </c>
      <c r="B82" s="5" t="s">
        <v>1689</v>
      </c>
      <c r="C82" s="5" t="s">
        <v>150</v>
      </c>
      <c r="D82" s="5" t="s">
        <v>1989</v>
      </c>
      <c r="E82" s="5" t="s">
        <v>1990</v>
      </c>
      <c r="F82" s="5" t="s">
        <v>1991</v>
      </c>
      <c r="G82" s="5" t="s">
        <v>1697</v>
      </c>
      <c r="J82" s="5" t="s">
        <v>2269</v>
      </c>
    </row>
    <row r="83" spans="1:10">
      <c r="A83" s="5">
        <v>82</v>
      </c>
      <c r="B83" s="5" t="s">
        <v>1689</v>
      </c>
      <c r="C83" s="5" t="s">
        <v>150</v>
      </c>
      <c r="D83" s="5" t="s">
        <v>1992</v>
      </c>
      <c r="E83" s="5" t="s">
        <v>1993</v>
      </c>
      <c r="F83" s="5" t="s">
        <v>1994</v>
      </c>
      <c r="G83" s="5" t="s">
        <v>1896</v>
      </c>
      <c r="J83" s="5" t="s">
        <v>2269</v>
      </c>
    </row>
    <row r="84" spans="1:10">
      <c r="A84" s="5">
        <v>83</v>
      </c>
      <c r="B84" s="5" t="s">
        <v>1689</v>
      </c>
      <c r="C84" s="5" t="s">
        <v>150</v>
      </c>
      <c r="D84" s="5" t="s">
        <v>1995</v>
      </c>
      <c r="E84" s="5" t="s">
        <v>1996</v>
      </c>
      <c r="F84" s="5" t="s">
        <v>1997</v>
      </c>
      <c r="G84" s="5" t="s">
        <v>1943</v>
      </c>
      <c r="J84" s="5" t="s">
        <v>2269</v>
      </c>
    </row>
    <row r="85" spans="1:10">
      <c r="A85" s="5">
        <v>84</v>
      </c>
      <c r="B85" s="5" t="s">
        <v>1689</v>
      </c>
      <c r="C85" s="5" t="s">
        <v>150</v>
      </c>
      <c r="D85" s="5" t="s">
        <v>1998</v>
      </c>
      <c r="E85" s="5" t="s">
        <v>1999</v>
      </c>
      <c r="F85" s="5" t="s">
        <v>2000</v>
      </c>
      <c r="G85" s="5" t="s">
        <v>2001</v>
      </c>
      <c r="J85" s="5" t="s">
        <v>2269</v>
      </c>
    </row>
    <row r="86" spans="1:10">
      <c r="A86" s="5">
        <v>85</v>
      </c>
      <c r="B86" s="5" t="s">
        <v>1689</v>
      </c>
      <c r="C86" s="5" t="s">
        <v>150</v>
      </c>
      <c r="D86" s="5" t="s">
        <v>2002</v>
      </c>
      <c r="E86" s="5" t="s">
        <v>2003</v>
      </c>
      <c r="F86" s="5" t="s">
        <v>2004</v>
      </c>
      <c r="G86" s="5" t="s">
        <v>2005</v>
      </c>
      <c r="J86" s="5" t="s">
        <v>2269</v>
      </c>
    </row>
    <row r="87" spans="1:10">
      <c r="A87" s="5">
        <v>86</v>
      </c>
      <c r="B87" s="5" t="s">
        <v>1689</v>
      </c>
      <c r="C87" s="5" t="s">
        <v>150</v>
      </c>
      <c r="D87" s="5" t="s">
        <v>2006</v>
      </c>
      <c r="E87" s="5" t="s">
        <v>2007</v>
      </c>
      <c r="F87" s="5" t="s">
        <v>2008</v>
      </c>
      <c r="G87" s="5" t="s">
        <v>2001</v>
      </c>
      <c r="H87" s="5" t="s">
        <v>2009</v>
      </c>
      <c r="J87" s="5" t="s">
        <v>2269</v>
      </c>
    </row>
    <row r="88" spans="1:10">
      <c r="A88" s="5">
        <v>87</v>
      </c>
      <c r="B88" s="5" t="s">
        <v>1689</v>
      </c>
      <c r="C88" s="5" t="s">
        <v>150</v>
      </c>
      <c r="D88" s="5" t="s">
        <v>2010</v>
      </c>
      <c r="E88" s="5" t="s">
        <v>2011</v>
      </c>
      <c r="F88" s="5" t="s">
        <v>2012</v>
      </c>
      <c r="G88" s="5" t="s">
        <v>2001</v>
      </c>
      <c r="H88" s="5" t="s">
        <v>2013</v>
      </c>
      <c r="J88" s="5" t="s">
        <v>2269</v>
      </c>
    </row>
    <row r="89" spans="1:10">
      <c r="A89" s="5">
        <v>88</v>
      </c>
      <c r="B89" s="5" t="s">
        <v>1689</v>
      </c>
      <c r="C89" s="5" t="s">
        <v>150</v>
      </c>
      <c r="D89" s="5" t="s">
        <v>2014</v>
      </c>
      <c r="E89" s="5" t="s">
        <v>2015</v>
      </c>
      <c r="F89" s="5" t="s">
        <v>2016</v>
      </c>
      <c r="G89" s="5" t="s">
        <v>1955</v>
      </c>
      <c r="J89" s="5" t="s">
        <v>2269</v>
      </c>
    </row>
    <row r="90" spans="1:10">
      <c r="A90" s="5">
        <v>89</v>
      </c>
      <c r="B90" s="5" t="s">
        <v>1689</v>
      </c>
      <c r="C90" s="5" t="s">
        <v>150</v>
      </c>
      <c r="D90" s="5" t="s">
        <v>2298</v>
      </c>
      <c r="E90" s="5" t="s">
        <v>2299</v>
      </c>
      <c r="F90" s="5" t="s">
        <v>2300</v>
      </c>
      <c r="G90" s="5" t="s">
        <v>1790</v>
      </c>
      <c r="H90" s="5" t="s">
        <v>2301</v>
      </c>
      <c r="J90" s="5" t="s">
        <v>2269</v>
      </c>
    </row>
    <row r="91" spans="1:10">
      <c r="A91" s="5">
        <v>90</v>
      </c>
      <c r="B91" s="5" t="s">
        <v>1689</v>
      </c>
      <c r="C91" s="5" t="s">
        <v>150</v>
      </c>
      <c r="D91" s="5" t="s">
        <v>2017</v>
      </c>
      <c r="E91" s="5" t="s">
        <v>2018</v>
      </c>
      <c r="F91" s="5" t="s">
        <v>2019</v>
      </c>
      <c r="G91" s="5" t="s">
        <v>2020</v>
      </c>
      <c r="J91" s="5" t="s">
        <v>2269</v>
      </c>
    </row>
    <row r="92" spans="1:10">
      <c r="A92" s="5">
        <v>91</v>
      </c>
      <c r="B92" s="5" t="s">
        <v>1689</v>
      </c>
      <c r="C92" s="5" t="s">
        <v>150</v>
      </c>
      <c r="D92" s="5" t="s">
        <v>2021</v>
      </c>
      <c r="E92" s="5" t="s">
        <v>2022</v>
      </c>
      <c r="F92" s="5" t="s">
        <v>2023</v>
      </c>
      <c r="G92" s="5" t="s">
        <v>1955</v>
      </c>
      <c r="H92" s="5" t="s">
        <v>1732</v>
      </c>
      <c r="J92" s="5" t="s">
        <v>2269</v>
      </c>
    </row>
    <row r="93" spans="1:10">
      <c r="A93" s="5">
        <v>92</v>
      </c>
      <c r="B93" s="5" t="s">
        <v>1689</v>
      </c>
      <c r="C93" s="5" t="s">
        <v>150</v>
      </c>
      <c r="D93" s="5" t="s">
        <v>2024</v>
      </c>
      <c r="E93" s="5" t="s">
        <v>2025</v>
      </c>
      <c r="F93" s="5" t="s">
        <v>2026</v>
      </c>
      <c r="G93" s="5" t="s">
        <v>1955</v>
      </c>
      <c r="J93" s="5" t="s">
        <v>2269</v>
      </c>
    </row>
    <row r="94" spans="1:10">
      <c r="A94" s="5">
        <v>93</v>
      </c>
      <c r="B94" s="5" t="s">
        <v>1689</v>
      </c>
      <c r="C94" s="5" t="s">
        <v>150</v>
      </c>
      <c r="D94" s="5" t="s">
        <v>2027</v>
      </c>
      <c r="E94" s="5" t="s">
        <v>2028</v>
      </c>
      <c r="F94" s="5" t="s">
        <v>2029</v>
      </c>
      <c r="G94" s="5" t="s">
        <v>2030</v>
      </c>
      <c r="J94" s="5" t="s">
        <v>2269</v>
      </c>
    </row>
    <row r="95" spans="1:10">
      <c r="A95" s="5">
        <v>94</v>
      </c>
      <c r="B95" s="5" t="s">
        <v>1689</v>
      </c>
      <c r="C95" s="5" t="s">
        <v>150</v>
      </c>
      <c r="D95" s="5" t="s">
        <v>2031</v>
      </c>
      <c r="E95" s="5" t="s">
        <v>2032</v>
      </c>
      <c r="F95" s="5" t="s">
        <v>2033</v>
      </c>
      <c r="G95" s="5" t="s">
        <v>1693</v>
      </c>
      <c r="J95" s="5" t="s">
        <v>2269</v>
      </c>
    </row>
    <row r="96" spans="1:10">
      <c r="A96" s="5">
        <v>95</v>
      </c>
      <c r="B96" s="5" t="s">
        <v>1689</v>
      </c>
      <c r="C96" s="5" t="s">
        <v>150</v>
      </c>
      <c r="D96" s="5" t="s">
        <v>2034</v>
      </c>
      <c r="E96" s="5" t="s">
        <v>2035</v>
      </c>
      <c r="F96" s="5" t="s">
        <v>2036</v>
      </c>
      <c r="G96" s="5" t="s">
        <v>1767</v>
      </c>
      <c r="J96" s="5" t="s">
        <v>2269</v>
      </c>
    </row>
    <row r="97" spans="1:10">
      <c r="A97" s="5">
        <v>96</v>
      </c>
      <c r="B97" s="5" t="s">
        <v>1689</v>
      </c>
      <c r="C97" s="5" t="s">
        <v>150</v>
      </c>
      <c r="D97" s="5" t="s">
        <v>2037</v>
      </c>
      <c r="E97" s="5" t="s">
        <v>2038</v>
      </c>
      <c r="F97" s="5" t="s">
        <v>2039</v>
      </c>
      <c r="G97" s="5" t="s">
        <v>1740</v>
      </c>
      <c r="J97" s="5" t="s">
        <v>2269</v>
      </c>
    </row>
    <row r="98" spans="1:10">
      <c r="A98" s="5">
        <v>97</v>
      </c>
      <c r="B98" s="5" t="s">
        <v>1689</v>
      </c>
      <c r="C98" s="5" t="s">
        <v>150</v>
      </c>
      <c r="D98" s="5" t="s">
        <v>2040</v>
      </c>
      <c r="E98" s="5" t="s">
        <v>2041</v>
      </c>
      <c r="F98" s="5" t="s">
        <v>2042</v>
      </c>
      <c r="G98" s="5" t="s">
        <v>1740</v>
      </c>
      <c r="J98" s="5" t="s">
        <v>2269</v>
      </c>
    </row>
    <row r="99" spans="1:10">
      <c r="A99" s="5">
        <v>98</v>
      </c>
      <c r="B99" s="5" t="s">
        <v>1689</v>
      </c>
      <c r="C99" s="5" t="s">
        <v>150</v>
      </c>
      <c r="D99" s="5" t="s">
        <v>2043</v>
      </c>
      <c r="E99" s="5" t="s">
        <v>2044</v>
      </c>
      <c r="F99" s="5" t="s">
        <v>2045</v>
      </c>
      <c r="G99" s="5" t="s">
        <v>1888</v>
      </c>
      <c r="J99" s="5" t="s">
        <v>2269</v>
      </c>
    </row>
    <row r="100" spans="1:10">
      <c r="A100" s="5">
        <v>99</v>
      </c>
      <c r="B100" s="5" t="s">
        <v>1689</v>
      </c>
      <c r="C100" s="5" t="s">
        <v>150</v>
      </c>
      <c r="D100" s="5" t="s">
        <v>2046</v>
      </c>
      <c r="E100" s="5" t="s">
        <v>2047</v>
      </c>
      <c r="F100" s="5" t="s">
        <v>2048</v>
      </c>
      <c r="G100" s="5" t="s">
        <v>1870</v>
      </c>
      <c r="J100" s="5" t="s">
        <v>2269</v>
      </c>
    </row>
    <row r="101" spans="1:10">
      <c r="A101" s="5">
        <v>100</v>
      </c>
      <c r="B101" s="5" t="s">
        <v>1689</v>
      </c>
      <c r="C101" s="5" t="s">
        <v>150</v>
      </c>
      <c r="D101" s="5" t="s">
        <v>2049</v>
      </c>
      <c r="E101" s="5" t="s">
        <v>2050</v>
      </c>
      <c r="F101" s="5" t="s">
        <v>2051</v>
      </c>
      <c r="G101" s="5" t="s">
        <v>1767</v>
      </c>
      <c r="J101" s="5" t="s">
        <v>2269</v>
      </c>
    </row>
    <row r="102" spans="1:10">
      <c r="A102" s="5">
        <v>101</v>
      </c>
      <c r="B102" s="5" t="s">
        <v>1689</v>
      </c>
      <c r="C102" s="5" t="s">
        <v>150</v>
      </c>
      <c r="D102" s="5" t="s">
        <v>2052</v>
      </c>
      <c r="E102" s="5" t="s">
        <v>2053</v>
      </c>
      <c r="F102" s="5" t="s">
        <v>2054</v>
      </c>
      <c r="G102" s="5" t="s">
        <v>2055</v>
      </c>
      <c r="J102" s="5" t="s">
        <v>2269</v>
      </c>
    </row>
    <row r="103" spans="1:10">
      <c r="A103" s="5">
        <v>102</v>
      </c>
      <c r="B103" s="5" t="s">
        <v>1689</v>
      </c>
      <c r="C103" s="5" t="s">
        <v>150</v>
      </c>
      <c r="D103" s="5" t="s">
        <v>2056</v>
      </c>
      <c r="E103" s="5" t="s">
        <v>2057</v>
      </c>
      <c r="F103" s="5" t="s">
        <v>2058</v>
      </c>
      <c r="G103" s="5" t="s">
        <v>1845</v>
      </c>
      <c r="J103" s="5" t="s">
        <v>2269</v>
      </c>
    </row>
    <row r="104" spans="1:10">
      <c r="A104" s="5">
        <v>103</v>
      </c>
      <c r="B104" s="5" t="s">
        <v>1689</v>
      </c>
      <c r="C104" s="5" t="s">
        <v>150</v>
      </c>
      <c r="D104" s="5" t="s">
        <v>2059</v>
      </c>
      <c r="E104" s="5" t="s">
        <v>2060</v>
      </c>
      <c r="F104" s="5" t="s">
        <v>2061</v>
      </c>
      <c r="G104" s="5" t="s">
        <v>1744</v>
      </c>
      <c r="J104" s="5" t="s">
        <v>2269</v>
      </c>
    </row>
    <row r="105" spans="1:10">
      <c r="A105" s="5">
        <v>104</v>
      </c>
      <c r="B105" s="5" t="s">
        <v>1689</v>
      </c>
      <c r="C105" s="5" t="s">
        <v>150</v>
      </c>
      <c r="D105" s="5" t="s">
        <v>2062</v>
      </c>
      <c r="E105" s="5" t="s">
        <v>2063</v>
      </c>
      <c r="F105" s="5" t="s">
        <v>2064</v>
      </c>
      <c r="G105" s="5" t="s">
        <v>2065</v>
      </c>
      <c r="J105" s="5" t="s">
        <v>2269</v>
      </c>
    </row>
    <row r="106" spans="1:10">
      <c r="A106" s="5">
        <v>105</v>
      </c>
      <c r="B106" s="5" t="s">
        <v>1689</v>
      </c>
      <c r="C106" s="5" t="s">
        <v>150</v>
      </c>
      <c r="D106" s="5" t="s">
        <v>2066</v>
      </c>
      <c r="E106" s="5" t="s">
        <v>2067</v>
      </c>
      <c r="F106" s="5" t="s">
        <v>2068</v>
      </c>
      <c r="G106" s="5" t="s">
        <v>1701</v>
      </c>
      <c r="H106" s="5" t="s">
        <v>2069</v>
      </c>
      <c r="J106" s="5" t="s">
        <v>2269</v>
      </c>
    </row>
    <row r="107" spans="1:10">
      <c r="A107" s="5">
        <v>106</v>
      </c>
      <c r="B107" s="5" t="s">
        <v>1689</v>
      </c>
      <c r="C107" s="5" t="s">
        <v>150</v>
      </c>
      <c r="D107" s="5" t="s">
        <v>2070</v>
      </c>
      <c r="E107" s="5" t="s">
        <v>2071</v>
      </c>
      <c r="F107" s="5" t="s">
        <v>2072</v>
      </c>
      <c r="G107" s="5" t="s">
        <v>1845</v>
      </c>
      <c r="J107" s="5" t="s">
        <v>2269</v>
      </c>
    </row>
    <row r="108" spans="1:10">
      <c r="A108" s="5">
        <v>107</v>
      </c>
      <c r="B108" s="5" t="s">
        <v>1689</v>
      </c>
      <c r="C108" s="5" t="s">
        <v>150</v>
      </c>
      <c r="D108" s="5" t="s">
        <v>2073</v>
      </c>
      <c r="E108" s="5" t="s">
        <v>2074</v>
      </c>
      <c r="F108" s="5" t="s">
        <v>2075</v>
      </c>
      <c r="G108" s="5" t="s">
        <v>2001</v>
      </c>
      <c r="J108" s="5" t="s">
        <v>2269</v>
      </c>
    </row>
    <row r="109" spans="1:10">
      <c r="A109" s="5">
        <v>108</v>
      </c>
      <c r="B109" s="5" t="s">
        <v>1689</v>
      </c>
      <c r="C109" s="5" t="s">
        <v>150</v>
      </c>
      <c r="D109" s="5" t="s">
        <v>2076</v>
      </c>
      <c r="E109" s="5" t="s">
        <v>2077</v>
      </c>
      <c r="F109" s="5" t="s">
        <v>2078</v>
      </c>
      <c r="G109" s="5" t="s">
        <v>2005</v>
      </c>
      <c r="J109" s="5" t="s">
        <v>2269</v>
      </c>
    </row>
    <row r="110" spans="1:10">
      <c r="A110" s="5">
        <v>109</v>
      </c>
      <c r="B110" s="5" t="s">
        <v>1689</v>
      </c>
      <c r="C110" s="5" t="s">
        <v>150</v>
      </c>
      <c r="D110" s="5" t="s">
        <v>2079</v>
      </c>
      <c r="E110" s="5" t="s">
        <v>2080</v>
      </c>
      <c r="F110" s="5" t="s">
        <v>2081</v>
      </c>
      <c r="G110" s="5" t="s">
        <v>1884</v>
      </c>
      <c r="J110" s="5" t="s">
        <v>2269</v>
      </c>
    </row>
    <row r="111" spans="1:10">
      <c r="A111" s="5">
        <v>110</v>
      </c>
      <c r="B111" s="5" t="s">
        <v>1689</v>
      </c>
      <c r="C111" s="5" t="s">
        <v>150</v>
      </c>
      <c r="D111" s="5" t="s">
        <v>2082</v>
      </c>
      <c r="E111" s="5" t="s">
        <v>2083</v>
      </c>
      <c r="F111" s="5" t="s">
        <v>2084</v>
      </c>
      <c r="G111" s="5" t="s">
        <v>1955</v>
      </c>
      <c r="J111" s="5" t="s">
        <v>2269</v>
      </c>
    </row>
    <row r="112" spans="1:10">
      <c r="A112" s="5">
        <v>111</v>
      </c>
      <c r="B112" s="5" t="s">
        <v>1689</v>
      </c>
      <c r="C112" s="5" t="s">
        <v>150</v>
      </c>
      <c r="D112" s="5" t="s">
        <v>2085</v>
      </c>
      <c r="E112" s="5" t="s">
        <v>2086</v>
      </c>
      <c r="F112" s="5" t="s">
        <v>2087</v>
      </c>
      <c r="G112" s="5" t="s">
        <v>2088</v>
      </c>
      <c r="J112" s="5" t="s">
        <v>2269</v>
      </c>
    </row>
    <row r="113" spans="1:10">
      <c r="A113" s="5">
        <v>112</v>
      </c>
      <c r="B113" s="5" t="s">
        <v>1689</v>
      </c>
      <c r="C113" s="5" t="s">
        <v>150</v>
      </c>
      <c r="D113" s="5" t="s">
        <v>2089</v>
      </c>
      <c r="E113" s="5" t="s">
        <v>2090</v>
      </c>
      <c r="F113" s="5" t="s">
        <v>2087</v>
      </c>
      <c r="G113" s="5" t="s">
        <v>1859</v>
      </c>
      <c r="J113" s="5" t="s">
        <v>2269</v>
      </c>
    </row>
    <row r="114" spans="1:10">
      <c r="A114" s="5">
        <v>113</v>
      </c>
      <c r="B114" s="5" t="s">
        <v>1689</v>
      </c>
      <c r="C114" s="5" t="s">
        <v>150</v>
      </c>
      <c r="D114" s="5" t="s">
        <v>2091</v>
      </c>
      <c r="E114" s="5" t="s">
        <v>2092</v>
      </c>
      <c r="F114" s="5" t="s">
        <v>2087</v>
      </c>
      <c r="G114" s="5" t="s">
        <v>2093</v>
      </c>
      <c r="J114" s="5" t="s">
        <v>2269</v>
      </c>
    </row>
    <row r="115" spans="1:10">
      <c r="A115" s="5">
        <v>114</v>
      </c>
      <c r="B115" s="5" t="s">
        <v>1689</v>
      </c>
      <c r="C115" s="5" t="s">
        <v>150</v>
      </c>
      <c r="D115" s="5" t="s">
        <v>2094</v>
      </c>
      <c r="E115" s="5" t="s">
        <v>2095</v>
      </c>
      <c r="F115" s="5" t="s">
        <v>2087</v>
      </c>
      <c r="G115" s="5" t="s">
        <v>2096</v>
      </c>
      <c r="J115" s="5" t="s">
        <v>2269</v>
      </c>
    </row>
    <row r="116" spans="1:10">
      <c r="A116" s="5">
        <v>115</v>
      </c>
      <c r="B116" s="5" t="s">
        <v>1689</v>
      </c>
      <c r="C116" s="5" t="s">
        <v>150</v>
      </c>
      <c r="D116" s="5" t="s">
        <v>2097</v>
      </c>
      <c r="E116" s="5" t="s">
        <v>2098</v>
      </c>
      <c r="F116" s="5" t="s">
        <v>2087</v>
      </c>
      <c r="G116" s="5" t="s">
        <v>2099</v>
      </c>
      <c r="J116" s="5" t="s">
        <v>2269</v>
      </c>
    </row>
    <row r="117" spans="1:10">
      <c r="A117" s="5">
        <v>116</v>
      </c>
      <c r="B117" s="5" t="s">
        <v>1689</v>
      </c>
      <c r="C117" s="5" t="s">
        <v>150</v>
      </c>
      <c r="D117" s="5" t="s">
        <v>2100</v>
      </c>
      <c r="E117" s="5" t="s">
        <v>2101</v>
      </c>
      <c r="F117" s="5" t="s">
        <v>2087</v>
      </c>
      <c r="G117" s="5" t="s">
        <v>2102</v>
      </c>
      <c r="J117" s="5" t="s">
        <v>2269</v>
      </c>
    </row>
    <row r="118" spans="1:10">
      <c r="A118" s="5">
        <v>117</v>
      </c>
      <c r="B118" s="5" t="s">
        <v>1689</v>
      </c>
      <c r="C118" s="5" t="s">
        <v>150</v>
      </c>
      <c r="D118" s="5" t="s">
        <v>2103</v>
      </c>
      <c r="E118" s="5" t="s">
        <v>2104</v>
      </c>
      <c r="F118" s="5" t="s">
        <v>2087</v>
      </c>
      <c r="G118" s="5" t="s">
        <v>2105</v>
      </c>
      <c r="J118" s="5" t="s">
        <v>2269</v>
      </c>
    </row>
    <row r="119" spans="1:10">
      <c r="A119" s="5">
        <v>118</v>
      </c>
      <c r="B119" s="5" t="s">
        <v>1689</v>
      </c>
      <c r="C119" s="5" t="s">
        <v>150</v>
      </c>
      <c r="D119" s="5" t="s">
        <v>2106</v>
      </c>
      <c r="E119" s="5" t="s">
        <v>2107</v>
      </c>
      <c r="F119" s="5" t="s">
        <v>2087</v>
      </c>
      <c r="G119" s="5" t="s">
        <v>2108</v>
      </c>
      <c r="J119" s="5" t="s">
        <v>2269</v>
      </c>
    </row>
    <row r="120" spans="1:10">
      <c r="A120" s="5">
        <v>119</v>
      </c>
      <c r="B120" s="5" t="s">
        <v>1689</v>
      </c>
      <c r="C120" s="5" t="s">
        <v>150</v>
      </c>
      <c r="D120" s="5" t="s">
        <v>2109</v>
      </c>
      <c r="E120" s="5" t="s">
        <v>2110</v>
      </c>
      <c r="F120" s="5" t="s">
        <v>2111</v>
      </c>
      <c r="G120" s="5" t="s">
        <v>1731</v>
      </c>
      <c r="J120" s="5" t="s">
        <v>2269</v>
      </c>
    </row>
    <row r="121" spans="1:10">
      <c r="A121" s="5">
        <v>120</v>
      </c>
      <c r="B121" s="5" t="s">
        <v>1689</v>
      </c>
      <c r="C121" s="5" t="s">
        <v>150</v>
      </c>
      <c r="D121" s="5" t="s">
        <v>2112</v>
      </c>
      <c r="E121" s="5" t="s">
        <v>2113</v>
      </c>
      <c r="F121" s="5" t="s">
        <v>2114</v>
      </c>
      <c r="G121" s="5" t="s">
        <v>2115</v>
      </c>
      <c r="J121" s="5" t="s">
        <v>2269</v>
      </c>
    </row>
    <row r="122" spans="1:10">
      <c r="A122" s="5">
        <v>121</v>
      </c>
      <c r="B122" s="5" t="s">
        <v>1689</v>
      </c>
      <c r="C122" s="5" t="s">
        <v>150</v>
      </c>
      <c r="D122" s="5" t="s">
        <v>2116</v>
      </c>
      <c r="E122" s="5" t="s">
        <v>2117</v>
      </c>
      <c r="F122" s="5" t="s">
        <v>2118</v>
      </c>
      <c r="G122" s="5" t="s">
        <v>1840</v>
      </c>
      <c r="J122" s="5" t="s">
        <v>2269</v>
      </c>
    </row>
    <row r="123" spans="1:10">
      <c r="A123" s="5">
        <v>122</v>
      </c>
      <c r="B123" s="5" t="s">
        <v>1689</v>
      </c>
      <c r="C123" s="5" t="s">
        <v>150</v>
      </c>
      <c r="D123" s="5" t="s">
        <v>2119</v>
      </c>
      <c r="E123" s="5" t="s">
        <v>2120</v>
      </c>
      <c r="F123" s="5" t="s">
        <v>2121</v>
      </c>
      <c r="G123" s="5" t="s">
        <v>1884</v>
      </c>
      <c r="J123" s="5" t="s">
        <v>2269</v>
      </c>
    </row>
    <row r="124" spans="1:10">
      <c r="A124" s="5">
        <v>123</v>
      </c>
      <c r="B124" s="5" t="s">
        <v>1689</v>
      </c>
      <c r="C124" s="5" t="s">
        <v>150</v>
      </c>
      <c r="D124" s="5" t="s">
        <v>2122</v>
      </c>
      <c r="E124" s="5" t="s">
        <v>2123</v>
      </c>
      <c r="F124" s="5" t="s">
        <v>2124</v>
      </c>
      <c r="G124" s="5" t="s">
        <v>2125</v>
      </c>
      <c r="J124" s="5" t="s">
        <v>2269</v>
      </c>
    </row>
    <row r="125" spans="1:10">
      <c r="A125" s="5">
        <v>124</v>
      </c>
      <c r="B125" s="5" t="s">
        <v>1689</v>
      </c>
      <c r="C125" s="5" t="s">
        <v>150</v>
      </c>
      <c r="D125" s="5" t="s">
        <v>2126</v>
      </c>
      <c r="E125" s="5" t="s">
        <v>2127</v>
      </c>
      <c r="F125" s="5" t="s">
        <v>2128</v>
      </c>
      <c r="G125" s="5" t="s">
        <v>2001</v>
      </c>
      <c r="J125" s="5" t="s">
        <v>2269</v>
      </c>
    </row>
    <row r="126" spans="1:10">
      <c r="A126" s="5">
        <v>125</v>
      </c>
      <c r="B126" s="5" t="s">
        <v>1689</v>
      </c>
      <c r="C126" s="5" t="s">
        <v>150</v>
      </c>
      <c r="D126" s="5" t="s">
        <v>2129</v>
      </c>
      <c r="E126" s="5" t="s">
        <v>2130</v>
      </c>
      <c r="F126" s="5" t="s">
        <v>2131</v>
      </c>
      <c r="G126" s="5" t="s">
        <v>1744</v>
      </c>
      <c r="J126" s="5" t="s">
        <v>2269</v>
      </c>
    </row>
    <row r="127" spans="1:10">
      <c r="A127" s="5">
        <v>126</v>
      </c>
      <c r="B127" s="5" t="s">
        <v>1689</v>
      </c>
      <c r="C127" s="5" t="s">
        <v>150</v>
      </c>
      <c r="D127" s="5" t="s">
        <v>2132</v>
      </c>
      <c r="E127" s="5" t="s">
        <v>2133</v>
      </c>
      <c r="F127" s="5" t="s">
        <v>2134</v>
      </c>
      <c r="G127" s="5" t="s">
        <v>1744</v>
      </c>
      <c r="J127" s="5" t="s">
        <v>2269</v>
      </c>
    </row>
    <row r="128" spans="1:10">
      <c r="A128" s="5">
        <v>127</v>
      </c>
      <c r="B128" s="5" t="s">
        <v>1689</v>
      </c>
      <c r="C128" s="5" t="s">
        <v>150</v>
      </c>
      <c r="D128" s="5" t="s">
        <v>2135</v>
      </c>
      <c r="E128" s="5" t="s">
        <v>2136</v>
      </c>
      <c r="F128" s="5" t="s">
        <v>2137</v>
      </c>
      <c r="G128" s="5" t="s">
        <v>1767</v>
      </c>
      <c r="H128" s="5" t="s">
        <v>2138</v>
      </c>
      <c r="J128" s="5" t="s">
        <v>2269</v>
      </c>
    </row>
    <row r="129" spans="1:10">
      <c r="A129" s="5">
        <v>128</v>
      </c>
      <c r="B129" s="5" t="s">
        <v>1689</v>
      </c>
      <c r="C129" s="5" t="s">
        <v>150</v>
      </c>
      <c r="D129" s="5" t="s">
        <v>2139</v>
      </c>
      <c r="E129" s="5" t="s">
        <v>2140</v>
      </c>
      <c r="F129" s="5" t="s">
        <v>2141</v>
      </c>
      <c r="G129" s="5" t="s">
        <v>2142</v>
      </c>
      <c r="J129" s="5" t="s">
        <v>2269</v>
      </c>
    </row>
    <row r="130" spans="1:10">
      <c r="A130" s="5">
        <v>129</v>
      </c>
      <c r="B130" s="5" t="s">
        <v>1689</v>
      </c>
      <c r="C130" s="5" t="s">
        <v>150</v>
      </c>
      <c r="D130" s="5" t="s">
        <v>2143</v>
      </c>
      <c r="E130" s="5" t="s">
        <v>2144</v>
      </c>
      <c r="F130" s="5" t="s">
        <v>2145</v>
      </c>
      <c r="G130" s="5" t="s">
        <v>1806</v>
      </c>
      <c r="H130" s="5" t="s">
        <v>2146</v>
      </c>
      <c r="J130" s="5" t="s">
        <v>2269</v>
      </c>
    </row>
    <row r="131" spans="1:10">
      <c r="A131" s="5">
        <v>130</v>
      </c>
      <c r="B131" s="5" t="s">
        <v>1689</v>
      </c>
      <c r="C131" s="5" t="s">
        <v>150</v>
      </c>
      <c r="D131" s="5" t="s">
        <v>2147</v>
      </c>
      <c r="E131" s="5" t="s">
        <v>2144</v>
      </c>
      <c r="F131" s="5" t="s">
        <v>2148</v>
      </c>
      <c r="G131" s="5" t="s">
        <v>2149</v>
      </c>
      <c r="J131" s="5" t="s">
        <v>2269</v>
      </c>
    </row>
    <row r="132" spans="1:10">
      <c r="A132" s="5">
        <v>131</v>
      </c>
      <c r="B132" s="5" t="s">
        <v>1689</v>
      </c>
      <c r="C132" s="5" t="s">
        <v>150</v>
      </c>
      <c r="D132" s="5" t="s">
        <v>2150</v>
      </c>
      <c r="E132" s="5" t="s">
        <v>2151</v>
      </c>
      <c r="F132" s="5" t="s">
        <v>2152</v>
      </c>
      <c r="G132" s="5" t="s">
        <v>1943</v>
      </c>
      <c r="J132" s="5" t="s">
        <v>2269</v>
      </c>
    </row>
    <row r="133" spans="1:10">
      <c r="A133" s="5">
        <v>132</v>
      </c>
      <c r="B133" s="5" t="s">
        <v>1689</v>
      </c>
      <c r="C133" s="5" t="s">
        <v>150</v>
      </c>
      <c r="D133" s="5" t="s">
        <v>2153</v>
      </c>
      <c r="E133" s="5" t="s">
        <v>2154</v>
      </c>
      <c r="F133" s="5" t="s">
        <v>2155</v>
      </c>
      <c r="G133" s="5" t="s">
        <v>1744</v>
      </c>
      <c r="J133" s="5" t="s">
        <v>2269</v>
      </c>
    </row>
    <row r="134" spans="1:10">
      <c r="A134" s="5">
        <v>133</v>
      </c>
      <c r="B134" s="5" t="s">
        <v>1689</v>
      </c>
      <c r="C134" s="5" t="s">
        <v>150</v>
      </c>
      <c r="D134" s="5" t="s">
        <v>2156</v>
      </c>
      <c r="E134" s="5" t="s">
        <v>2157</v>
      </c>
      <c r="F134" s="5" t="s">
        <v>2158</v>
      </c>
      <c r="G134" s="5" t="s">
        <v>2115</v>
      </c>
      <c r="J134" s="5" t="s">
        <v>2269</v>
      </c>
    </row>
    <row r="135" spans="1:10">
      <c r="A135" s="5">
        <v>134</v>
      </c>
      <c r="B135" s="5" t="s">
        <v>1689</v>
      </c>
      <c r="C135" s="5" t="s">
        <v>150</v>
      </c>
      <c r="D135" s="5" t="s">
        <v>2159</v>
      </c>
      <c r="E135" s="5" t="s">
        <v>2160</v>
      </c>
      <c r="F135" s="5" t="s">
        <v>2161</v>
      </c>
      <c r="G135" s="5" t="s">
        <v>2162</v>
      </c>
      <c r="J135" s="5" t="s">
        <v>2269</v>
      </c>
    </row>
    <row r="136" spans="1:10">
      <c r="A136" s="5">
        <v>135</v>
      </c>
      <c r="B136" s="5" t="s">
        <v>1689</v>
      </c>
      <c r="C136" s="5" t="s">
        <v>150</v>
      </c>
      <c r="D136" s="5" t="s">
        <v>2163</v>
      </c>
      <c r="E136" s="5" t="s">
        <v>2164</v>
      </c>
      <c r="F136" s="5" t="s">
        <v>2165</v>
      </c>
      <c r="G136" s="5" t="s">
        <v>2142</v>
      </c>
      <c r="J136" s="5" t="s">
        <v>2269</v>
      </c>
    </row>
    <row r="137" spans="1:10">
      <c r="A137" s="5">
        <v>136</v>
      </c>
      <c r="B137" s="5" t="s">
        <v>1689</v>
      </c>
      <c r="C137" s="5" t="s">
        <v>150</v>
      </c>
      <c r="D137" s="5" t="s">
        <v>2166</v>
      </c>
      <c r="E137" s="5" t="s">
        <v>2167</v>
      </c>
      <c r="F137" s="5" t="s">
        <v>2168</v>
      </c>
      <c r="G137" s="5" t="s">
        <v>2169</v>
      </c>
      <c r="J137" s="5" t="s">
        <v>2269</v>
      </c>
    </row>
    <row r="138" spans="1:10">
      <c r="A138" s="5">
        <v>137</v>
      </c>
      <c r="B138" s="5" t="s">
        <v>1689</v>
      </c>
      <c r="C138" s="5" t="s">
        <v>150</v>
      </c>
      <c r="D138" s="5" t="s">
        <v>2170</v>
      </c>
      <c r="E138" s="5" t="s">
        <v>2171</v>
      </c>
      <c r="F138" s="5" t="s">
        <v>2172</v>
      </c>
      <c r="G138" s="5" t="s">
        <v>1763</v>
      </c>
      <c r="J138" s="5" t="s">
        <v>2269</v>
      </c>
    </row>
    <row r="139" spans="1:10">
      <c r="A139" s="5">
        <v>138</v>
      </c>
      <c r="B139" s="5" t="s">
        <v>1689</v>
      </c>
      <c r="C139" s="5" t="s">
        <v>150</v>
      </c>
      <c r="D139" s="5" t="s">
        <v>2173</v>
      </c>
      <c r="E139" s="5" t="s">
        <v>2174</v>
      </c>
      <c r="F139" s="5" t="s">
        <v>2175</v>
      </c>
      <c r="G139" s="5" t="s">
        <v>1943</v>
      </c>
      <c r="J139" s="5" t="s">
        <v>2269</v>
      </c>
    </row>
    <row r="140" spans="1:10">
      <c r="A140" s="5">
        <v>139</v>
      </c>
      <c r="B140" s="5" t="s">
        <v>1689</v>
      </c>
      <c r="C140" s="5" t="s">
        <v>150</v>
      </c>
      <c r="D140" s="5" t="s">
        <v>2176</v>
      </c>
      <c r="E140" s="5" t="s">
        <v>2177</v>
      </c>
      <c r="F140" s="5" t="s">
        <v>2178</v>
      </c>
      <c r="G140" s="5" t="s">
        <v>1979</v>
      </c>
      <c r="J140" s="5" t="s">
        <v>2269</v>
      </c>
    </row>
    <row r="141" spans="1:10">
      <c r="A141" s="5">
        <v>140</v>
      </c>
      <c r="B141" s="5" t="s">
        <v>1689</v>
      </c>
      <c r="C141" s="5" t="s">
        <v>150</v>
      </c>
      <c r="D141" s="5" t="s">
        <v>2179</v>
      </c>
      <c r="E141" s="5" t="s">
        <v>2180</v>
      </c>
      <c r="F141" s="5" t="s">
        <v>2181</v>
      </c>
      <c r="G141" s="5" t="s">
        <v>2182</v>
      </c>
      <c r="J141" s="5" t="s">
        <v>2269</v>
      </c>
    </row>
    <row r="142" spans="1:10">
      <c r="A142" s="5">
        <v>141</v>
      </c>
      <c r="B142" s="5" t="s">
        <v>1689</v>
      </c>
      <c r="C142" s="5" t="s">
        <v>150</v>
      </c>
      <c r="D142" s="5" t="s">
        <v>2183</v>
      </c>
      <c r="E142" s="5" t="s">
        <v>2184</v>
      </c>
      <c r="F142" s="5" t="s">
        <v>2185</v>
      </c>
      <c r="G142" s="5" t="s">
        <v>2115</v>
      </c>
      <c r="J142" s="5" t="s">
        <v>2269</v>
      </c>
    </row>
    <row r="143" spans="1:10">
      <c r="A143" s="5">
        <v>142</v>
      </c>
      <c r="B143" s="5" t="s">
        <v>1689</v>
      </c>
      <c r="C143" s="5" t="s">
        <v>150</v>
      </c>
      <c r="D143" s="5" t="s">
        <v>2186</v>
      </c>
      <c r="E143" s="5" t="s">
        <v>2187</v>
      </c>
      <c r="F143" s="5" t="s">
        <v>2188</v>
      </c>
      <c r="G143" s="5" t="s">
        <v>1896</v>
      </c>
      <c r="J143" s="5" t="s">
        <v>2269</v>
      </c>
    </row>
    <row r="144" spans="1:10">
      <c r="A144" s="5">
        <v>143</v>
      </c>
      <c r="B144" s="5" t="s">
        <v>1689</v>
      </c>
      <c r="C144" s="5" t="s">
        <v>150</v>
      </c>
      <c r="D144" s="5" t="s">
        <v>2189</v>
      </c>
      <c r="E144" s="5" t="s">
        <v>2190</v>
      </c>
      <c r="F144" s="5" t="s">
        <v>2191</v>
      </c>
      <c r="G144" s="5" t="s">
        <v>1947</v>
      </c>
      <c r="J144" s="5" t="s">
        <v>2269</v>
      </c>
    </row>
    <row r="145" spans="1:10">
      <c r="A145" s="5">
        <v>144</v>
      </c>
      <c r="B145" s="5" t="s">
        <v>1689</v>
      </c>
      <c r="C145" s="5" t="s">
        <v>150</v>
      </c>
      <c r="D145" s="5" t="s">
        <v>2192</v>
      </c>
      <c r="E145" s="5" t="s">
        <v>2193</v>
      </c>
      <c r="F145" s="5" t="s">
        <v>1708</v>
      </c>
      <c r="G145" s="5" t="s">
        <v>2194</v>
      </c>
      <c r="J145" s="5" t="s">
        <v>2269</v>
      </c>
    </row>
    <row r="146" spans="1:10">
      <c r="A146" s="5">
        <v>145</v>
      </c>
      <c r="B146" s="5" t="s">
        <v>1689</v>
      </c>
      <c r="C146" s="5" t="s">
        <v>150</v>
      </c>
      <c r="D146" s="5" t="s">
        <v>2195</v>
      </c>
      <c r="E146" s="5" t="s">
        <v>2196</v>
      </c>
      <c r="F146" s="5" t="s">
        <v>2197</v>
      </c>
      <c r="G146" s="5" t="s">
        <v>2198</v>
      </c>
      <c r="J146" s="5" t="s">
        <v>2269</v>
      </c>
    </row>
    <row r="147" spans="1:10">
      <c r="A147" s="5">
        <v>146</v>
      </c>
      <c r="B147" s="5" t="s">
        <v>1689</v>
      </c>
      <c r="C147" s="5" t="s">
        <v>150</v>
      </c>
      <c r="D147" s="5" t="s">
        <v>2199</v>
      </c>
      <c r="E147" s="5" t="s">
        <v>2200</v>
      </c>
      <c r="F147" s="5" t="s">
        <v>2201</v>
      </c>
      <c r="G147" s="5" t="s">
        <v>1744</v>
      </c>
      <c r="J147" s="5" t="s">
        <v>2269</v>
      </c>
    </row>
    <row r="148" spans="1:10">
      <c r="A148" s="5">
        <v>147</v>
      </c>
      <c r="B148" s="5" t="s">
        <v>1689</v>
      </c>
      <c r="C148" s="5" t="s">
        <v>150</v>
      </c>
      <c r="D148" s="5" t="s">
        <v>2202</v>
      </c>
      <c r="E148" s="5" t="s">
        <v>2203</v>
      </c>
      <c r="F148" s="5" t="s">
        <v>2204</v>
      </c>
      <c r="G148" s="5" t="s">
        <v>2149</v>
      </c>
      <c r="J148" s="5" t="s">
        <v>2269</v>
      </c>
    </row>
    <row r="149" spans="1:10">
      <c r="A149" s="5">
        <v>148</v>
      </c>
      <c r="B149" s="5" t="s">
        <v>1689</v>
      </c>
      <c r="C149" s="5" t="s">
        <v>150</v>
      </c>
      <c r="D149" s="5" t="s">
        <v>2205</v>
      </c>
      <c r="E149" s="5" t="s">
        <v>2206</v>
      </c>
      <c r="F149" s="5" t="s">
        <v>2207</v>
      </c>
      <c r="G149" s="5" t="s">
        <v>2208</v>
      </c>
      <c r="J149" s="5" t="s">
        <v>2269</v>
      </c>
    </row>
    <row r="150" spans="1:10">
      <c r="A150" s="5">
        <v>149</v>
      </c>
      <c r="B150" s="5" t="s">
        <v>1689</v>
      </c>
      <c r="C150" s="5" t="s">
        <v>150</v>
      </c>
      <c r="D150" s="5" t="s">
        <v>2209</v>
      </c>
      <c r="E150" s="5" t="s">
        <v>2210</v>
      </c>
      <c r="F150" s="5" t="s">
        <v>2211</v>
      </c>
      <c r="G150" s="5" t="s">
        <v>1884</v>
      </c>
      <c r="J150" s="5" t="s">
        <v>2269</v>
      </c>
    </row>
    <row r="151" spans="1:10">
      <c r="A151" s="5">
        <v>150</v>
      </c>
      <c r="B151" s="5" t="s">
        <v>1689</v>
      </c>
      <c r="C151" s="5" t="s">
        <v>150</v>
      </c>
      <c r="D151" s="5" t="s">
        <v>2212</v>
      </c>
      <c r="E151" s="5" t="s">
        <v>2213</v>
      </c>
      <c r="F151" s="5" t="s">
        <v>2207</v>
      </c>
      <c r="G151" s="5" t="s">
        <v>2214</v>
      </c>
      <c r="J151" s="5" t="s">
        <v>2269</v>
      </c>
    </row>
    <row r="152" spans="1:10">
      <c r="A152" s="5">
        <v>151</v>
      </c>
      <c r="B152" s="5" t="s">
        <v>1689</v>
      </c>
      <c r="C152" s="5" t="s">
        <v>150</v>
      </c>
      <c r="D152" s="5" t="s">
        <v>2215</v>
      </c>
      <c r="E152" s="5" t="s">
        <v>2216</v>
      </c>
      <c r="F152" s="5" t="s">
        <v>2217</v>
      </c>
      <c r="G152" s="5" t="s">
        <v>1731</v>
      </c>
      <c r="J152" s="5" t="s">
        <v>2269</v>
      </c>
    </row>
    <row r="153" spans="1:10">
      <c r="A153" s="5">
        <v>152</v>
      </c>
      <c r="B153" s="5" t="s">
        <v>1689</v>
      </c>
      <c r="C153" s="5" t="s">
        <v>150</v>
      </c>
      <c r="D153" s="5" t="s">
        <v>2218</v>
      </c>
      <c r="E153" s="5" t="s">
        <v>2219</v>
      </c>
      <c r="F153" s="5" t="s">
        <v>2220</v>
      </c>
      <c r="G153" s="5" t="s">
        <v>2221</v>
      </c>
      <c r="J153" s="5" t="s">
        <v>2269</v>
      </c>
    </row>
    <row r="154" spans="1:10">
      <c r="A154" s="5">
        <v>153</v>
      </c>
      <c r="B154" s="5" t="s">
        <v>1689</v>
      </c>
      <c r="C154" s="5" t="s">
        <v>150</v>
      </c>
      <c r="D154" s="5" t="s">
        <v>2222</v>
      </c>
      <c r="E154" s="5" t="s">
        <v>2223</v>
      </c>
      <c r="F154" s="5" t="s">
        <v>2224</v>
      </c>
      <c r="G154" s="5" t="s">
        <v>2149</v>
      </c>
      <c r="J154" s="5" t="s">
        <v>2269</v>
      </c>
    </row>
    <row r="155" spans="1:10">
      <c r="A155" s="5">
        <v>154</v>
      </c>
      <c r="B155" s="5" t="s">
        <v>1689</v>
      </c>
      <c r="C155" s="5" t="s">
        <v>150</v>
      </c>
      <c r="D155" s="5" t="s">
        <v>2225</v>
      </c>
      <c r="E155" s="5" t="s">
        <v>2226</v>
      </c>
      <c r="F155" s="5" t="s">
        <v>2227</v>
      </c>
      <c r="G155" s="5" t="s">
        <v>1744</v>
      </c>
      <c r="J155" s="5" t="s">
        <v>2269</v>
      </c>
    </row>
    <row r="156" spans="1:10">
      <c r="A156" s="5">
        <v>155</v>
      </c>
      <c r="B156" s="5" t="s">
        <v>1689</v>
      </c>
      <c r="C156" s="5" t="s">
        <v>150</v>
      </c>
      <c r="D156" s="5" t="s">
        <v>2228</v>
      </c>
      <c r="E156" s="5" t="s">
        <v>2229</v>
      </c>
      <c r="F156" s="5" t="s">
        <v>2230</v>
      </c>
      <c r="G156" s="5" t="s">
        <v>1896</v>
      </c>
      <c r="J156" s="5" t="s">
        <v>2269</v>
      </c>
    </row>
    <row r="157" spans="1:10">
      <c r="A157" s="5">
        <v>156</v>
      </c>
      <c r="B157" s="5" t="s">
        <v>1689</v>
      </c>
      <c r="C157" s="5" t="s">
        <v>150</v>
      </c>
      <c r="D157" s="5" t="s">
        <v>2231</v>
      </c>
      <c r="E157" s="5" t="s">
        <v>2232</v>
      </c>
      <c r="F157" s="5" t="s">
        <v>2233</v>
      </c>
      <c r="G157" s="5" t="s">
        <v>1896</v>
      </c>
      <c r="J157" s="5" t="s">
        <v>2269</v>
      </c>
    </row>
    <row r="158" spans="1:10">
      <c r="A158" s="5">
        <v>157</v>
      </c>
      <c r="B158" s="5" t="s">
        <v>1689</v>
      </c>
      <c r="C158" s="5" t="s">
        <v>150</v>
      </c>
      <c r="D158" s="5" t="s">
        <v>2234</v>
      </c>
      <c r="E158" s="5" t="s">
        <v>2235</v>
      </c>
      <c r="F158" s="5" t="s">
        <v>2236</v>
      </c>
      <c r="G158" s="5" t="s">
        <v>2162</v>
      </c>
      <c r="J158" s="5" t="s">
        <v>2269</v>
      </c>
    </row>
    <row r="159" spans="1:10">
      <c r="A159" s="5">
        <v>158</v>
      </c>
      <c r="B159" s="5" t="s">
        <v>1689</v>
      </c>
      <c r="C159" s="5" t="s">
        <v>150</v>
      </c>
      <c r="D159" s="5" t="s">
        <v>2237</v>
      </c>
      <c r="E159" s="5" t="s">
        <v>2238</v>
      </c>
      <c r="F159" s="5" t="s">
        <v>2220</v>
      </c>
      <c r="G159" s="5" t="s">
        <v>2239</v>
      </c>
      <c r="J159" s="5" t="s">
        <v>2269</v>
      </c>
    </row>
    <row r="160" spans="1:10">
      <c r="A160" s="5">
        <v>159</v>
      </c>
      <c r="B160" s="5" t="s">
        <v>1689</v>
      </c>
      <c r="C160" s="5" t="s">
        <v>150</v>
      </c>
      <c r="D160" s="5" t="s">
        <v>2240</v>
      </c>
      <c r="E160" s="5" t="s">
        <v>2241</v>
      </c>
      <c r="F160" s="5" t="s">
        <v>2242</v>
      </c>
      <c r="G160" s="5" t="s">
        <v>2243</v>
      </c>
      <c r="J160" s="5" t="s">
        <v>2269</v>
      </c>
    </row>
    <row r="161" spans="1:10">
      <c r="A161" s="5">
        <v>160</v>
      </c>
      <c r="B161" s="5" t="s">
        <v>1689</v>
      </c>
      <c r="C161" s="5" t="s">
        <v>150</v>
      </c>
      <c r="D161" s="5" t="s">
        <v>2244</v>
      </c>
      <c r="E161" s="5" t="s">
        <v>2245</v>
      </c>
      <c r="F161" s="5" t="s">
        <v>2242</v>
      </c>
      <c r="G161" s="5" t="s">
        <v>2246</v>
      </c>
      <c r="H161" s="5" t="s">
        <v>2247</v>
      </c>
      <c r="J161" s="5" t="s">
        <v>2269</v>
      </c>
    </row>
    <row r="162" spans="1:10">
      <c r="A162" s="5">
        <v>161</v>
      </c>
      <c r="B162" s="5" t="s">
        <v>1689</v>
      </c>
      <c r="C162" s="5" t="s">
        <v>150</v>
      </c>
      <c r="D162" s="5" t="s">
        <v>2248</v>
      </c>
      <c r="E162" s="5" t="s">
        <v>2249</v>
      </c>
      <c r="F162" s="5" t="s">
        <v>1718</v>
      </c>
      <c r="G162" s="5" t="s">
        <v>2239</v>
      </c>
      <c r="J162" s="5" t="s">
        <v>2269</v>
      </c>
    </row>
    <row r="163" spans="1:10">
      <c r="A163" s="5">
        <v>162</v>
      </c>
      <c r="B163" s="5" t="s">
        <v>1689</v>
      </c>
      <c r="C163" s="5" t="s">
        <v>150</v>
      </c>
      <c r="D163" s="5" t="s">
        <v>2250</v>
      </c>
      <c r="E163" s="5" t="s">
        <v>2251</v>
      </c>
      <c r="F163" s="5" t="s">
        <v>2252</v>
      </c>
      <c r="G163" s="5" t="s">
        <v>2253</v>
      </c>
      <c r="J163" s="5" t="s">
        <v>2269</v>
      </c>
    </row>
    <row r="164" spans="1:10">
      <c r="A164" s="5">
        <v>163</v>
      </c>
      <c r="B164" s="5" t="s">
        <v>1689</v>
      </c>
      <c r="C164" s="5" t="s">
        <v>150</v>
      </c>
      <c r="D164" s="5" t="s">
        <v>2254</v>
      </c>
      <c r="E164" s="5" t="s">
        <v>2255</v>
      </c>
      <c r="F164" s="5" t="s">
        <v>2256</v>
      </c>
      <c r="G164" s="5" t="s">
        <v>2257</v>
      </c>
      <c r="J164" s="5" t="s">
        <v>2269</v>
      </c>
    </row>
    <row r="165" spans="1:10">
      <c r="A165" s="5">
        <v>164</v>
      </c>
      <c r="B165" s="5" t="s">
        <v>1689</v>
      </c>
      <c r="C165" s="5" t="s">
        <v>150</v>
      </c>
      <c r="D165" s="5" t="s">
        <v>2258</v>
      </c>
      <c r="E165" s="5" t="s">
        <v>2259</v>
      </c>
      <c r="F165" s="5" t="s">
        <v>2260</v>
      </c>
      <c r="G165" s="5" t="s">
        <v>2261</v>
      </c>
      <c r="J165" s="5" t="s">
        <v>2269</v>
      </c>
    </row>
    <row r="166" spans="1:10">
      <c r="A166" s="5">
        <v>165</v>
      </c>
      <c r="B166" s="5" t="s">
        <v>1689</v>
      </c>
      <c r="C166" s="5" t="s">
        <v>150</v>
      </c>
      <c r="D166" s="5" t="s">
        <v>2262</v>
      </c>
      <c r="E166" s="5" t="s">
        <v>2263</v>
      </c>
      <c r="F166" s="5" t="s">
        <v>2264</v>
      </c>
      <c r="G166" s="5" t="s">
        <v>2265</v>
      </c>
      <c r="J166" s="5" t="s">
        <v>2269</v>
      </c>
    </row>
    <row r="167" spans="1:10">
      <c r="A167" s="5">
        <v>166</v>
      </c>
      <c r="B167" s="5" t="s">
        <v>1689</v>
      </c>
      <c r="C167" s="5" t="s">
        <v>150</v>
      </c>
      <c r="D167" s="5" t="s">
        <v>2266</v>
      </c>
      <c r="E167" s="5" t="s">
        <v>2267</v>
      </c>
      <c r="F167" s="5" t="s">
        <v>2264</v>
      </c>
      <c r="G167" s="5" t="s">
        <v>2268</v>
      </c>
      <c r="J167" s="5" t="s">
        <v>2269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6"/>
  <sheetViews>
    <sheetView showGridLines="0" topLeftCell="C3" zoomScaleNormal="100" workbookViewId="0">
      <selection activeCell="I17" sqref="A17:XFD17"/>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9" hidden="1" customWidth="1"/>
    <col min="18" max="18" width="14.42578125" style="211"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29"/>
      <c r="D3" s="100"/>
      <c r="E3" s="100"/>
      <c r="F3" s="100"/>
      <c r="G3" s="100"/>
      <c r="H3" s="100"/>
      <c r="I3" s="100"/>
      <c r="J3" s="100"/>
      <c r="K3" s="100"/>
      <c r="L3" s="232"/>
      <c r="M3" s="211"/>
      <c r="N3" s="211"/>
      <c r="O3" s="211"/>
      <c r="P3" s="211"/>
      <c r="Q3" s="359"/>
      <c r="R3" s="211"/>
      <c r="S3" s="356"/>
      <c r="T3" s="356"/>
      <c r="U3" s="356"/>
      <c r="V3" s="356"/>
    </row>
    <row r="4" spans="1:256" s="126" customFormat="1" ht="22.5">
      <c r="A4" s="125"/>
      <c r="B4" s="36"/>
      <c r="C4" s="229"/>
      <c r="D4" s="1171" t="s">
        <v>397</v>
      </c>
      <c r="E4" s="1172"/>
      <c r="F4" s="1172"/>
      <c r="G4" s="1172"/>
      <c r="H4" s="1173"/>
      <c r="I4" s="435"/>
      <c r="M4" s="211"/>
      <c r="N4" s="211"/>
      <c r="O4" s="211"/>
      <c r="P4" s="211"/>
      <c r="Q4" s="359"/>
      <c r="R4" s="211"/>
      <c r="S4" s="356"/>
      <c r="T4" s="356"/>
      <c r="U4" s="356"/>
      <c r="V4" s="356"/>
    </row>
    <row r="5" spans="1:256" s="126" customFormat="1" ht="3" hidden="1" customHeight="1">
      <c r="A5" s="125"/>
      <c r="B5" s="36"/>
      <c r="C5" s="229"/>
      <c r="D5" s="100"/>
      <c r="E5" s="100"/>
      <c r="F5" s="100"/>
      <c r="G5" s="100"/>
      <c r="H5" s="233"/>
      <c r="I5" s="233"/>
      <c r="J5" s="233"/>
      <c r="K5" s="233"/>
      <c r="L5" s="234"/>
      <c r="M5" s="211"/>
      <c r="N5" s="211"/>
      <c r="O5" s="211"/>
      <c r="P5" s="211"/>
      <c r="Q5" s="359"/>
      <c r="R5" s="211"/>
      <c r="S5" s="356"/>
      <c r="T5" s="356"/>
      <c r="U5" s="356"/>
      <c r="V5" s="356"/>
    </row>
    <row r="6" spans="1:256" s="126" customFormat="1" ht="20.100000000000001" hidden="1" customHeight="1">
      <c r="A6" s="235"/>
      <c r="B6" s="235"/>
      <c r="C6" s="229"/>
      <c r="D6" s="1174"/>
      <c r="E6" s="1174"/>
      <c r="F6" s="1175" t="s">
        <v>84</v>
      </c>
      <c r="G6" s="1175"/>
      <c r="H6" s="233"/>
      <c r="I6" s="233"/>
      <c r="J6" s="236"/>
      <c r="K6" s="237"/>
      <c r="L6" s="237"/>
      <c r="M6" s="211"/>
      <c r="N6" s="211"/>
      <c r="O6" s="211"/>
      <c r="P6" s="211"/>
      <c r="Q6" s="359"/>
      <c r="R6" s="211"/>
      <c r="S6" s="356"/>
      <c r="T6" s="356"/>
      <c r="U6" s="356"/>
      <c r="V6" s="356"/>
    </row>
    <row r="7" spans="1:256" ht="3" customHeight="1"/>
    <row r="8" spans="1:256" s="126" customFormat="1">
      <c r="A8" s="125"/>
      <c r="B8" s="36"/>
      <c r="C8" s="229"/>
      <c r="D8" s="1161" t="s">
        <v>16</v>
      </c>
      <c r="E8" s="1161"/>
      <c r="F8" s="1161" t="s">
        <v>398</v>
      </c>
      <c r="G8" s="1161"/>
      <c r="H8" s="1161"/>
      <c r="I8" s="1176" t="s">
        <v>399</v>
      </c>
      <c r="J8" s="1176"/>
      <c r="K8" s="1176"/>
      <c r="L8" s="1176"/>
      <c r="M8" s="211"/>
      <c r="N8" s="211"/>
      <c r="O8" s="211"/>
      <c r="P8" s="211"/>
      <c r="Q8" s="359"/>
      <c r="R8" s="211"/>
      <c r="S8" s="356"/>
      <c r="T8" s="356"/>
      <c r="U8" s="356"/>
      <c r="V8" s="356"/>
    </row>
    <row r="9" spans="1:256" s="126" customFormat="1" ht="20.25" customHeight="1">
      <c r="A9" s="125"/>
      <c r="B9" s="36"/>
      <c r="C9" s="229"/>
      <c r="D9" s="239" t="s">
        <v>92</v>
      </c>
      <c r="E9" s="239" t="s">
        <v>400</v>
      </c>
      <c r="F9" s="1167" t="s">
        <v>92</v>
      </c>
      <c r="G9" s="1168"/>
      <c r="H9" s="240" t="s">
        <v>400</v>
      </c>
      <c r="I9" s="1169" t="s">
        <v>92</v>
      </c>
      <c r="J9" s="1169"/>
      <c r="K9" s="240" t="s">
        <v>400</v>
      </c>
      <c r="L9" s="240" t="s">
        <v>401</v>
      </c>
      <c r="M9" s="211"/>
      <c r="N9" s="211"/>
      <c r="O9" s="211"/>
      <c r="P9" s="211"/>
      <c r="Q9" s="359"/>
      <c r="R9" s="211"/>
      <c r="S9" s="356"/>
      <c r="T9" s="356"/>
      <c r="U9" s="356"/>
      <c r="V9" s="356"/>
    </row>
    <row r="10" spans="1:256" ht="12" customHeight="1">
      <c r="C10" s="248"/>
      <c r="D10" s="354" t="s">
        <v>93</v>
      </c>
      <c r="E10" s="354" t="s">
        <v>49</v>
      </c>
      <c r="F10" s="1170" t="s">
        <v>50</v>
      </c>
      <c r="G10" s="1170"/>
      <c r="H10" s="354" t="s">
        <v>51</v>
      </c>
      <c r="I10" s="1170" t="s">
        <v>68</v>
      </c>
      <c r="J10" s="1170"/>
      <c r="K10" s="354" t="s">
        <v>69</v>
      </c>
      <c r="L10" s="354" t="s">
        <v>183</v>
      </c>
      <c r="M10" s="262"/>
      <c r="N10" s="262"/>
      <c r="O10" s="262"/>
      <c r="P10" s="262"/>
      <c r="Q10" s="238"/>
      <c r="R10" s="262"/>
      <c r="S10" s="355"/>
      <c r="T10" s="355"/>
      <c r="U10" s="355"/>
      <c r="V10" s="355"/>
    </row>
    <row r="11" spans="1:256" s="126" customFormat="1" hidden="1">
      <c r="A11" s="36"/>
      <c r="B11" s="36"/>
      <c r="C11" s="229"/>
      <c r="D11" s="241">
        <v>0</v>
      </c>
      <c r="E11" s="242"/>
      <c r="F11" s="162"/>
      <c r="G11" s="162"/>
      <c r="H11" s="243"/>
      <c r="I11" s="244"/>
      <c r="J11" s="162"/>
      <c r="K11" s="243"/>
      <c r="L11" s="245"/>
      <c r="M11" s="399" t="s">
        <v>520</v>
      </c>
      <c r="N11" s="211"/>
      <c r="O11" s="211"/>
      <c r="P11" s="211" t="s">
        <v>518</v>
      </c>
      <c r="Q11" s="359" t="s">
        <v>519</v>
      </c>
      <c r="R11" s="211" t="s">
        <v>583</v>
      </c>
      <c r="S11" s="356"/>
      <c r="T11" s="356"/>
      <c r="U11" s="356"/>
      <c r="V11" s="356"/>
    </row>
    <row r="12" spans="1:256" s="264" customFormat="1" ht="0.95" customHeight="1">
      <c r="A12" s="89"/>
      <c r="B12" s="186" t="s">
        <v>402</v>
      </c>
      <c r="C12" s="1164"/>
      <c r="D12" s="1161">
        <v>1</v>
      </c>
      <c r="E12" s="1165" t="s">
        <v>2288</v>
      </c>
      <c r="F12" s="1110"/>
      <c r="G12" s="1106">
        <v>0</v>
      </c>
      <c r="H12" s="357"/>
      <c r="I12" s="249"/>
      <c r="J12" s="394" t="s">
        <v>517</v>
      </c>
      <c r="K12" s="734"/>
      <c r="L12" s="265"/>
      <c r="M12" s="830" t="e">
        <f t="shared" ref="M12:M20" ca="1" si="0">mergeValue(H12)</f>
        <v>#NAME?</v>
      </c>
      <c r="N12" s="1009"/>
      <c r="O12" s="1009"/>
      <c r="P12" s="830" t="str">
        <f>IF(ISERROR(MATCH(Q12,MODesc,0)),"n","y")</f>
        <v>n</v>
      </c>
      <c r="Q12" s="1009" t="s">
        <v>2288</v>
      </c>
      <c r="R12" s="830" t="str">
        <f>K12&amp;"("&amp;L12&amp;")"</f>
        <v>()</v>
      </c>
      <c r="S12" s="186"/>
      <c r="T12" s="186"/>
      <c r="U12" s="247"/>
      <c r="V12" s="186"/>
      <c r="W12" s="186"/>
      <c r="X12" s="186"/>
      <c r="Y12" s="263"/>
      <c r="Z12" s="263"/>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3"/>
      <c r="BW12" s="263"/>
      <c r="BX12" s="263"/>
      <c r="BY12" s="263"/>
      <c r="BZ12" s="263"/>
      <c r="CA12" s="263"/>
      <c r="CB12" s="263"/>
      <c r="CC12" s="263"/>
      <c r="CD12" s="263"/>
      <c r="CE12" s="263"/>
    </row>
    <row r="13" spans="1:256" s="264" customFormat="1" ht="0.95" customHeight="1">
      <c r="A13" s="89"/>
      <c r="B13" s="186" t="s">
        <v>405</v>
      </c>
      <c r="C13" s="1164"/>
      <c r="D13" s="1161"/>
      <c r="E13" s="1166"/>
      <c r="F13" s="1159"/>
      <c r="G13" s="1161">
        <v>1</v>
      </c>
      <c r="H13" s="1162" t="s">
        <v>1155</v>
      </c>
      <c r="I13" s="249"/>
      <c r="J13" s="394" t="s">
        <v>517</v>
      </c>
      <c r="K13" s="734"/>
      <c r="L13" s="265"/>
      <c r="M13" s="830" t="e">
        <f t="shared" ca="1" si="0"/>
        <v>#NAME?</v>
      </c>
      <c r="N13" s="1009"/>
      <c r="O13" s="1009"/>
      <c r="P13" s="1009"/>
      <c r="Q13" s="1009"/>
      <c r="R13" s="830" t="str">
        <f>K13&amp;"("&amp;L13&amp;")"</f>
        <v>()</v>
      </c>
      <c r="S13" s="186"/>
      <c r="T13" s="186"/>
      <c r="U13" s="247"/>
      <c r="V13" s="186"/>
      <c r="W13" s="186"/>
      <c r="X13" s="186"/>
      <c r="Y13" s="263"/>
      <c r="Z13" s="263"/>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3"/>
      <c r="BW13" s="263"/>
      <c r="BX13" s="263"/>
      <c r="BY13" s="263"/>
      <c r="BZ13" s="263"/>
      <c r="CA13" s="263"/>
      <c r="CB13" s="263"/>
      <c r="CC13" s="263"/>
      <c r="CD13" s="263"/>
      <c r="CE13" s="263"/>
    </row>
    <row r="14" spans="1:256" s="264" customFormat="1" ht="22.5" customHeight="1">
      <c r="A14" s="89"/>
      <c r="B14" s="186" t="s">
        <v>405</v>
      </c>
      <c r="C14" s="1164"/>
      <c r="D14" s="1161"/>
      <c r="E14" s="1166"/>
      <c r="F14" s="1160"/>
      <c r="G14" s="1161"/>
      <c r="H14" s="1163"/>
      <c r="I14" s="1131"/>
      <c r="J14" s="1106">
        <v>1</v>
      </c>
      <c r="K14" s="1109" t="s">
        <v>1155</v>
      </c>
      <c r="L14" s="246" t="s">
        <v>1156</v>
      </c>
      <c r="M14" s="830" t="e">
        <f t="shared" ca="1" si="0"/>
        <v>#NAME?</v>
      </c>
      <c r="N14" s="1009"/>
      <c r="O14" s="1009"/>
      <c r="P14" s="1009"/>
      <c r="Q14" s="1009"/>
      <c r="R14" s="830" t="str">
        <f>K14&amp;" ("&amp;L14&amp;")"</f>
        <v>Красносулинский район (60626000)</v>
      </c>
      <c r="S14" s="186"/>
      <c r="T14" s="186"/>
      <c r="U14" s="247"/>
      <c r="V14" s="186"/>
      <c r="W14" s="186"/>
      <c r="X14" s="186"/>
      <c r="Y14" s="263"/>
      <c r="Z14" s="263"/>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3"/>
      <c r="BW14" s="263"/>
      <c r="BX14" s="263"/>
      <c r="BY14" s="263"/>
      <c r="BZ14" s="263"/>
      <c r="CA14" s="263"/>
      <c r="CB14" s="263"/>
      <c r="CC14" s="263"/>
      <c r="CD14" s="263"/>
      <c r="CE14" s="263"/>
    </row>
    <row r="15" spans="1:256" s="264" customFormat="1" ht="0.95" customHeight="1">
      <c r="A15" s="89"/>
      <c r="B15" s="186" t="s">
        <v>402</v>
      </c>
      <c r="C15" s="1164"/>
      <c r="D15" s="1161">
        <v>2</v>
      </c>
      <c r="E15" s="1165" t="s">
        <v>2289</v>
      </c>
      <c r="F15" s="1124"/>
      <c r="G15" s="1114">
        <v>0</v>
      </c>
      <c r="H15" s="357"/>
      <c r="I15" s="249"/>
      <c r="J15" s="394" t="s">
        <v>517</v>
      </c>
      <c r="K15" s="734"/>
      <c r="L15" s="265"/>
      <c r="M15" s="830" t="e">
        <f t="shared" ca="1" si="0"/>
        <v>#NAME?</v>
      </c>
      <c r="N15" s="1009"/>
      <c r="O15" s="1009"/>
      <c r="P15" s="830" t="str">
        <f>IF(ISERROR(MATCH(Q15,MODesc,0)),"n","y")</f>
        <v>n</v>
      </c>
      <c r="Q15" s="1009" t="s">
        <v>2289</v>
      </c>
      <c r="R15" s="830" t="str">
        <f>K15&amp;"("&amp;L15&amp;")"</f>
        <v>()</v>
      </c>
      <c r="S15" s="186"/>
      <c r="T15" s="186"/>
      <c r="U15" s="247"/>
      <c r="V15" s="186"/>
      <c r="W15" s="186"/>
      <c r="X15" s="186"/>
      <c r="Y15" s="263"/>
      <c r="Z15" s="263"/>
      <c r="AA15" s="597"/>
      <c r="AB15" s="597"/>
      <c r="AC15" s="597"/>
      <c r="AD15" s="597"/>
      <c r="AE15" s="597"/>
      <c r="AF15" s="597"/>
      <c r="AG15" s="597"/>
      <c r="AH15" s="597"/>
      <c r="AI15" s="597"/>
      <c r="AJ15" s="597"/>
      <c r="AK15" s="597"/>
      <c r="AL15" s="597"/>
      <c r="AM15" s="597"/>
      <c r="AN15" s="597"/>
      <c r="AO15" s="597"/>
      <c r="AP15" s="597"/>
      <c r="AQ15" s="597"/>
      <c r="AR15" s="597"/>
      <c r="AS15" s="597"/>
      <c r="AT15" s="597"/>
      <c r="AU15" s="597"/>
      <c r="AV15" s="597"/>
      <c r="AW15" s="597"/>
      <c r="AX15" s="597"/>
      <c r="AY15" s="597"/>
      <c r="AZ15" s="597"/>
      <c r="BA15" s="597"/>
      <c r="BB15" s="597"/>
      <c r="BC15" s="597"/>
      <c r="BD15" s="597"/>
      <c r="BE15" s="597"/>
      <c r="BF15" s="597"/>
      <c r="BG15" s="597"/>
      <c r="BH15" s="597"/>
      <c r="BI15" s="597"/>
      <c r="BJ15" s="597"/>
      <c r="BK15" s="597"/>
      <c r="BL15" s="597"/>
      <c r="BM15" s="597"/>
      <c r="BN15" s="597"/>
      <c r="BO15" s="597"/>
      <c r="BP15" s="597"/>
      <c r="BQ15" s="597"/>
      <c r="BR15" s="597"/>
      <c r="BS15" s="597"/>
      <c r="BT15" s="597"/>
      <c r="BU15" s="597"/>
      <c r="BV15" s="263"/>
      <c r="BW15" s="263"/>
      <c r="BX15" s="263"/>
      <c r="BY15" s="263"/>
      <c r="BZ15" s="263"/>
      <c r="CA15" s="263"/>
      <c r="CB15" s="263"/>
      <c r="CC15" s="263"/>
      <c r="CD15" s="263"/>
      <c r="CE15" s="263"/>
    </row>
    <row r="16" spans="1:256" s="264" customFormat="1" ht="0.95" customHeight="1">
      <c r="A16" s="89"/>
      <c r="B16" s="186" t="s">
        <v>405</v>
      </c>
      <c r="C16" s="1164"/>
      <c r="D16" s="1161"/>
      <c r="E16" s="1166"/>
      <c r="F16" s="1159"/>
      <c r="G16" s="1161">
        <v>1</v>
      </c>
      <c r="H16" s="1162" t="s">
        <v>1155</v>
      </c>
      <c r="I16" s="249"/>
      <c r="J16" s="394" t="s">
        <v>517</v>
      </c>
      <c r="K16" s="734"/>
      <c r="L16" s="265"/>
      <c r="M16" s="830" t="e">
        <f t="shared" ca="1" si="0"/>
        <v>#NAME?</v>
      </c>
      <c r="N16" s="1009"/>
      <c r="O16" s="1009"/>
      <c r="P16" s="1009"/>
      <c r="Q16" s="1009"/>
      <c r="R16" s="830" t="str">
        <f>K16&amp;"("&amp;L16&amp;")"</f>
        <v>()</v>
      </c>
      <c r="S16" s="186"/>
      <c r="T16" s="186"/>
      <c r="U16" s="247"/>
      <c r="V16" s="186"/>
      <c r="W16" s="186"/>
      <c r="X16" s="186"/>
      <c r="Y16" s="263"/>
      <c r="Z16" s="263"/>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597"/>
      <c r="AZ16" s="597"/>
      <c r="BA16" s="597"/>
      <c r="BB16" s="597"/>
      <c r="BC16" s="597"/>
      <c r="BD16" s="597"/>
      <c r="BE16" s="597"/>
      <c r="BF16" s="597"/>
      <c r="BG16" s="597"/>
      <c r="BH16" s="597"/>
      <c r="BI16" s="597"/>
      <c r="BJ16" s="597"/>
      <c r="BK16" s="597"/>
      <c r="BL16" s="597"/>
      <c r="BM16" s="597"/>
      <c r="BN16" s="597"/>
      <c r="BO16" s="597"/>
      <c r="BP16" s="597"/>
      <c r="BQ16" s="597"/>
      <c r="BR16" s="597"/>
      <c r="BS16" s="597"/>
      <c r="BT16" s="597"/>
      <c r="BU16" s="597"/>
      <c r="BV16" s="263"/>
      <c r="BW16" s="263"/>
      <c r="BX16" s="263"/>
      <c r="BY16" s="263"/>
      <c r="BZ16" s="263"/>
      <c r="CA16" s="263"/>
      <c r="CB16" s="263"/>
      <c r="CC16" s="263"/>
      <c r="CD16" s="263"/>
      <c r="CE16" s="263"/>
    </row>
    <row r="17" spans="1:83" s="264" customFormat="1" ht="22.5">
      <c r="A17" s="89"/>
      <c r="B17" s="186" t="s">
        <v>405</v>
      </c>
      <c r="C17" s="1164"/>
      <c r="D17" s="1161"/>
      <c r="E17" s="1166"/>
      <c r="F17" s="1160"/>
      <c r="G17" s="1161"/>
      <c r="H17" s="1163"/>
      <c r="I17" s="1131"/>
      <c r="J17" s="1114">
        <v>1</v>
      </c>
      <c r="K17" s="1123" t="s">
        <v>1171</v>
      </c>
      <c r="L17" s="246" t="s">
        <v>1172</v>
      </c>
      <c r="M17" s="830" t="e">
        <f t="shared" ca="1" si="0"/>
        <v>#NAME?</v>
      </c>
      <c r="N17" s="1009"/>
      <c r="O17" s="1009"/>
      <c r="P17" s="1009"/>
      <c r="Q17" s="1009"/>
      <c r="R17" s="830" t="str">
        <f>K17&amp;" ("&amp;L17&amp;")"</f>
        <v>Красносулинское городское поселение (60626101)</v>
      </c>
      <c r="S17" s="186"/>
      <c r="T17" s="186"/>
      <c r="U17" s="247"/>
      <c r="V17" s="186"/>
      <c r="W17" s="186"/>
      <c r="X17" s="186"/>
      <c r="Y17" s="263"/>
      <c r="Z17" s="263"/>
      <c r="AA17" s="597"/>
      <c r="AB17" s="597"/>
      <c r="AC17" s="597"/>
      <c r="AD17" s="597"/>
      <c r="AE17" s="597"/>
      <c r="AF17" s="597"/>
      <c r="AG17" s="597"/>
      <c r="AH17" s="597"/>
      <c r="AI17" s="597"/>
      <c r="AJ17" s="597"/>
      <c r="AK17" s="597"/>
      <c r="AL17" s="597"/>
      <c r="AM17" s="597"/>
      <c r="AN17" s="597"/>
      <c r="AO17" s="597"/>
      <c r="AP17" s="597"/>
      <c r="AQ17" s="597"/>
      <c r="AR17" s="597"/>
      <c r="AS17" s="597"/>
      <c r="AT17" s="597"/>
      <c r="AU17" s="597"/>
      <c r="AV17" s="597"/>
      <c r="AW17" s="597"/>
      <c r="AX17" s="597"/>
      <c r="AY17" s="597"/>
      <c r="AZ17" s="597"/>
      <c r="BA17" s="597"/>
      <c r="BB17" s="597"/>
      <c r="BC17" s="597"/>
      <c r="BD17" s="597"/>
      <c r="BE17" s="597"/>
      <c r="BF17" s="597"/>
      <c r="BG17" s="597"/>
      <c r="BH17" s="597"/>
      <c r="BI17" s="597"/>
      <c r="BJ17" s="597"/>
      <c r="BK17" s="597"/>
      <c r="BL17" s="597"/>
      <c r="BM17" s="597"/>
      <c r="BN17" s="597"/>
      <c r="BO17" s="597"/>
      <c r="BP17" s="597"/>
      <c r="BQ17" s="597"/>
      <c r="BR17" s="597"/>
      <c r="BS17" s="597"/>
      <c r="BT17" s="597"/>
      <c r="BU17" s="597"/>
      <c r="BV17" s="263"/>
      <c r="BW17" s="263"/>
      <c r="BX17" s="263"/>
      <c r="BY17" s="263"/>
      <c r="BZ17" s="263"/>
      <c r="CA17" s="263"/>
      <c r="CB17" s="263"/>
      <c r="CC17" s="263"/>
      <c r="CD17" s="263"/>
      <c r="CE17" s="263"/>
    </row>
    <row r="18" spans="1:83" s="264" customFormat="1" ht="0.95" customHeight="1">
      <c r="A18" s="89"/>
      <c r="B18" s="186" t="s">
        <v>402</v>
      </c>
      <c r="C18" s="1164"/>
      <c r="D18" s="1161">
        <v>3</v>
      </c>
      <c r="E18" s="1165" t="s">
        <v>2290</v>
      </c>
      <c r="F18" s="1124"/>
      <c r="G18" s="1114">
        <v>0</v>
      </c>
      <c r="H18" s="357"/>
      <c r="I18" s="249"/>
      <c r="J18" s="394" t="s">
        <v>517</v>
      </c>
      <c r="K18" s="734"/>
      <c r="L18" s="265"/>
      <c r="M18" s="830" t="e">
        <f t="shared" ca="1" si="0"/>
        <v>#NAME?</v>
      </c>
      <c r="N18" s="1009"/>
      <c r="O18" s="1009"/>
      <c r="P18" s="830" t="str">
        <f>IF(ISERROR(MATCH(Q18,MODesc,0)),"n","y")</f>
        <v>n</v>
      </c>
      <c r="Q18" s="1009" t="s">
        <v>2290</v>
      </c>
      <c r="R18" s="830" t="str">
        <f>K18&amp;"("&amp;L18&amp;")"</f>
        <v>()</v>
      </c>
      <c r="S18" s="186"/>
      <c r="T18" s="186"/>
      <c r="U18" s="247"/>
      <c r="V18" s="186"/>
      <c r="W18" s="186"/>
      <c r="X18" s="186"/>
      <c r="Y18" s="263"/>
      <c r="Z18" s="263"/>
      <c r="AA18" s="597"/>
      <c r="AB18" s="597"/>
      <c r="AC18" s="597"/>
      <c r="AD18" s="597"/>
      <c r="AE18" s="597"/>
      <c r="AF18" s="597"/>
      <c r="AG18" s="597"/>
      <c r="AH18" s="597"/>
      <c r="AI18" s="597"/>
      <c r="AJ18" s="597"/>
      <c r="AK18" s="597"/>
      <c r="AL18" s="597"/>
      <c r="AM18" s="597"/>
      <c r="AN18" s="597"/>
      <c r="AO18" s="597"/>
      <c r="AP18" s="597"/>
      <c r="AQ18" s="597"/>
      <c r="AR18" s="597"/>
      <c r="AS18" s="597"/>
      <c r="AT18" s="597"/>
      <c r="AU18" s="597"/>
      <c r="AV18" s="597"/>
      <c r="AW18" s="597"/>
      <c r="AX18" s="597"/>
      <c r="AY18" s="597"/>
      <c r="AZ18" s="597"/>
      <c r="BA18" s="597"/>
      <c r="BB18" s="597"/>
      <c r="BC18" s="597"/>
      <c r="BD18" s="597"/>
      <c r="BE18" s="597"/>
      <c r="BF18" s="597"/>
      <c r="BG18" s="597"/>
      <c r="BH18" s="597"/>
      <c r="BI18" s="597"/>
      <c r="BJ18" s="597"/>
      <c r="BK18" s="597"/>
      <c r="BL18" s="597"/>
      <c r="BM18" s="597"/>
      <c r="BN18" s="597"/>
      <c r="BO18" s="597"/>
      <c r="BP18" s="597"/>
      <c r="BQ18" s="597"/>
      <c r="BR18" s="597"/>
      <c r="BS18" s="597"/>
      <c r="BT18" s="597"/>
      <c r="BU18" s="597"/>
      <c r="BV18" s="263"/>
      <c r="BW18" s="263"/>
      <c r="BX18" s="263"/>
      <c r="BY18" s="263"/>
      <c r="BZ18" s="263"/>
      <c r="CA18" s="263"/>
      <c r="CB18" s="263"/>
      <c r="CC18" s="263"/>
      <c r="CD18" s="263"/>
      <c r="CE18" s="263"/>
    </row>
    <row r="19" spans="1:83" s="264" customFormat="1" ht="0.95" customHeight="1">
      <c r="A19" s="89"/>
      <c r="B19" s="186" t="s">
        <v>405</v>
      </c>
      <c r="C19" s="1164"/>
      <c r="D19" s="1161"/>
      <c r="E19" s="1166"/>
      <c r="F19" s="1159"/>
      <c r="G19" s="1161">
        <v>1</v>
      </c>
      <c r="H19" s="1162" t="s">
        <v>1155</v>
      </c>
      <c r="I19" s="249"/>
      <c r="J19" s="394" t="s">
        <v>517</v>
      </c>
      <c r="K19" s="734"/>
      <c r="L19" s="265"/>
      <c r="M19" s="830" t="e">
        <f t="shared" ca="1" si="0"/>
        <v>#NAME?</v>
      </c>
      <c r="N19" s="1009"/>
      <c r="O19" s="1009"/>
      <c r="P19" s="1009"/>
      <c r="Q19" s="1009"/>
      <c r="R19" s="830" t="str">
        <f>K19&amp;"("&amp;L19&amp;")"</f>
        <v>()</v>
      </c>
      <c r="S19" s="186"/>
      <c r="T19" s="186"/>
      <c r="U19" s="247"/>
      <c r="V19" s="186"/>
      <c r="W19" s="186"/>
      <c r="X19" s="186"/>
      <c r="Y19" s="263"/>
      <c r="Z19" s="263"/>
      <c r="AA19" s="597"/>
      <c r="AB19" s="597"/>
      <c r="AC19" s="597"/>
      <c r="AD19" s="597"/>
      <c r="AE19" s="597"/>
      <c r="AF19" s="597"/>
      <c r="AG19" s="597"/>
      <c r="AH19" s="597"/>
      <c r="AI19" s="597"/>
      <c r="AJ19" s="597"/>
      <c r="AK19" s="597"/>
      <c r="AL19" s="597"/>
      <c r="AM19" s="597"/>
      <c r="AN19" s="597"/>
      <c r="AO19" s="597"/>
      <c r="AP19" s="597"/>
      <c r="AQ19" s="597"/>
      <c r="AR19" s="597"/>
      <c r="AS19" s="597"/>
      <c r="AT19" s="597"/>
      <c r="AU19" s="597"/>
      <c r="AV19" s="597"/>
      <c r="AW19" s="597"/>
      <c r="AX19" s="597"/>
      <c r="AY19" s="597"/>
      <c r="AZ19" s="597"/>
      <c r="BA19" s="597"/>
      <c r="BB19" s="597"/>
      <c r="BC19" s="597"/>
      <c r="BD19" s="597"/>
      <c r="BE19" s="597"/>
      <c r="BF19" s="597"/>
      <c r="BG19" s="597"/>
      <c r="BH19" s="597"/>
      <c r="BI19" s="597"/>
      <c r="BJ19" s="597"/>
      <c r="BK19" s="597"/>
      <c r="BL19" s="597"/>
      <c r="BM19" s="597"/>
      <c r="BN19" s="597"/>
      <c r="BO19" s="597"/>
      <c r="BP19" s="597"/>
      <c r="BQ19" s="597"/>
      <c r="BR19" s="597"/>
      <c r="BS19" s="597"/>
      <c r="BT19" s="597"/>
      <c r="BU19" s="597"/>
      <c r="BV19" s="263"/>
      <c r="BW19" s="263"/>
      <c r="BX19" s="263"/>
      <c r="BY19" s="263"/>
      <c r="BZ19" s="263"/>
      <c r="CA19" s="263"/>
      <c r="CB19" s="263"/>
      <c r="CC19" s="263"/>
      <c r="CD19" s="263"/>
      <c r="CE19" s="263"/>
    </row>
    <row r="20" spans="1:83" s="264" customFormat="1" ht="22.5">
      <c r="A20" s="89"/>
      <c r="B20" s="186" t="s">
        <v>405</v>
      </c>
      <c r="C20" s="1164"/>
      <c r="D20" s="1161"/>
      <c r="E20" s="1166"/>
      <c r="F20" s="1160"/>
      <c r="G20" s="1161"/>
      <c r="H20" s="1163"/>
      <c r="I20" s="1131"/>
      <c r="J20" s="1114">
        <v>1</v>
      </c>
      <c r="K20" s="1123" t="s">
        <v>1171</v>
      </c>
      <c r="L20" s="246" t="s">
        <v>1172</v>
      </c>
      <c r="M20" s="830" t="e">
        <f t="shared" ca="1" si="0"/>
        <v>#NAME?</v>
      </c>
      <c r="N20" s="1009"/>
      <c r="O20" s="1009"/>
      <c r="P20" s="1009"/>
      <c r="Q20" s="1009"/>
      <c r="R20" s="830" t="str">
        <f>K20&amp;" ("&amp;L20&amp;")"</f>
        <v>Красносулинское городское поселение (60626101)</v>
      </c>
      <c r="S20" s="186"/>
      <c r="T20" s="186"/>
      <c r="U20" s="247"/>
      <c r="V20" s="186"/>
      <c r="W20" s="186"/>
      <c r="X20" s="186"/>
      <c r="Y20" s="263"/>
      <c r="Z20" s="263"/>
      <c r="AA20" s="597"/>
      <c r="AB20" s="597"/>
      <c r="AC20" s="597"/>
      <c r="AD20" s="597"/>
      <c r="AE20" s="597"/>
      <c r="AF20" s="597"/>
      <c r="AG20" s="597"/>
      <c r="AH20" s="597"/>
      <c r="AI20" s="597"/>
      <c r="AJ20" s="597"/>
      <c r="AK20" s="597"/>
      <c r="AL20" s="597"/>
      <c r="AM20" s="597"/>
      <c r="AN20" s="597"/>
      <c r="AO20" s="597"/>
      <c r="AP20" s="597"/>
      <c r="AQ20" s="597"/>
      <c r="AR20" s="597"/>
      <c r="AS20" s="597"/>
      <c r="AT20" s="597"/>
      <c r="AU20" s="597"/>
      <c r="AV20" s="597"/>
      <c r="AW20" s="597"/>
      <c r="AX20" s="597"/>
      <c r="AY20" s="597"/>
      <c r="AZ20" s="597"/>
      <c r="BA20" s="597"/>
      <c r="BB20" s="597"/>
      <c r="BC20" s="597"/>
      <c r="BD20" s="597"/>
      <c r="BE20" s="597"/>
      <c r="BF20" s="597"/>
      <c r="BG20" s="597"/>
      <c r="BH20" s="597"/>
      <c r="BI20" s="597"/>
      <c r="BJ20" s="597"/>
      <c r="BK20" s="597"/>
      <c r="BL20" s="597"/>
      <c r="BM20" s="597"/>
      <c r="BN20" s="597"/>
      <c r="BO20" s="597"/>
      <c r="BP20" s="597"/>
      <c r="BQ20" s="597"/>
      <c r="BR20" s="597"/>
      <c r="BS20" s="597"/>
      <c r="BT20" s="597"/>
      <c r="BU20" s="597"/>
      <c r="BV20" s="263"/>
      <c r="BW20" s="263"/>
      <c r="BX20" s="263"/>
      <c r="BY20" s="263"/>
      <c r="BZ20" s="263"/>
      <c r="CA20" s="263"/>
      <c r="CB20" s="263"/>
      <c r="CC20" s="263"/>
      <c r="CD20" s="263"/>
      <c r="CE20" s="263"/>
    </row>
    <row r="21" spans="1:83" s="126" customFormat="1" ht="0.95" customHeight="1">
      <c r="A21" s="36"/>
      <c r="B21" s="36" t="s">
        <v>402</v>
      </c>
      <c r="C21" s="229"/>
      <c r="D21" s="249"/>
      <c r="E21" s="203"/>
      <c r="F21" s="251"/>
      <c r="G21" s="251"/>
      <c r="H21" s="251"/>
      <c r="I21" s="251"/>
      <c r="J21" s="251"/>
      <c r="K21" s="251"/>
      <c r="L21" s="252"/>
      <c r="M21" s="399"/>
      <c r="N21" s="211"/>
      <c r="O21" s="211"/>
      <c r="P21" s="211"/>
      <c r="Q21" s="359" t="s">
        <v>19</v>
      </c>
      <c r="R21" s="211"/>
      <c r="S21" s="356"/>
      <c r="T21" s="356"/>
      <c r="U21" s="356"/>
      <c r="V21" s="356"/>
    </row>
    <row r="22" spans="1:83" s="126" customFormat="1" ht="21" customHeight="1">
      <c r="A22" s="125"/>
      <c r="B22" s="36"/>
      <c r="C22" s="231"/>
      <c r="D22" s="253"/>
      <c r="E22" s="253"/>
      <c r="F22" s="253"/>
      <c r="G22" s="253"/>
      <c r="H22" s="253"/>
      <c r="I22" s="253"/>
      <c r="J22" s="253"/>
      <c r="K22" s="253"/>
      <c r="L22" s="253"/>
      <c r="M22" s="211"/>
      <c r="N22" s="211"/>
      <c r="O22" s="211"/>
      <c r="P22" s="211"/>
      <c r="Q22" s="359"/>
      <c r="R22" s="211"/>
      <c r="S22" s="356"/>
      <c r="T22" s="356"/>
      <c r="U22" s="356"/>
      <c r="V22" s="356"/>
    </row>
    <row r="23" spans="1:83" s="126" customFormat="1">
      <c r="A23" s="125"/>
      <c r="B23" s="36"/>
      <c r="C23" s="231"/>
      <c r="D23" s="36"/>
      <c r="E23" s="36"/>
      <c r="F23" s="36"/>
      <c r="G23" s="36"/>
      <c r="H23" s="36"/>
      <c r="I23" s="36"/>
      <c r="J23" s="36"/>
      <c r="K23" s="36"/>
      <c r="L23" s="36"/>
      <c r="M23" s="211"/>
      <c r="N23" s="211"/>
      <c r="O23" s="211"/>
      <c r="P23" s="211"/>
      <c r="Q23" s="359"/>
      <c r="R23" s="211"/>
      <c r="S23" s="356"/>
      <c r="T23" s="356"/>
      <c r="U23" s="356"/>
      <c r="V23" s="356"/>
    </row>
    <row r="24" spans="1:83" s="126" customFormat="1" ht="0.75" customHeight="1">
      <c r="A24" s="125"/>
      <c r="B24" s="36"/>
      <c r="C24" s="231"/>
      <c r="D24" s="36"/>
      <c r="E24" s="36"/>
      <c r="F24" s="36"/>
      <c r="G24" s="36"/>
      <c r="H24" s="36"/>
      <c r="I24" s="36"/>
      <c r="J24" s="36"/>
      <c r="K24" s="36"/>
      <c r="L24" s="36"/>
      <c r="M24" s="211"/>
      <c r="N24" s="211"/>
      <c r="O24" s="211"/>
      <c r="P24" s="211"/>
      <c r="Q24" s="359"/>
      <c r="R24" s="211"/>
      <c r="S24" s="356"/>
      <c r="T24" s="356"/>
      <c r="U24" s="356"/>
      <c r="V24" s="356"/>
    </row>
    <row r="25" spans="1:83" s="255" customFormat="1" ht="10.5">
      <c r="A25" s="254"/>
      <c r="C25" s="256"/>
      <c r="D25" s="257"/>
      <c r="E25" s="257"/>
      <c r="M25" s="211"/>
      <c r="N25" s="211"/>
      <c r="O25" s="211"/>
      <c r="P25" s="211"/>
      <c r="Q25" s="359"/>
      <c r="R25" s="211"/>
      <c r="S25" s="356"/>
      <c r="T25" s="356"/>
      <c r="U25" s="356"/>
      <c r="V25" s="356"/>
    </row>
    <row r="26" spans="1:83" s="255" customFormat="1" ht="10.5">
      <c r="A26" s="254"/>
      <c r="C26" s="256"/>
      <c r="D26" s="257"/>
      <c r="E26" s="257"/>
      <c r="M26" s="211"/>
      <c r="N26" s="211"/>
      <c r="O26" s="211"/>
      <c r="P26" s="211"/>
      <c r="Q26" s="359"/>
      <c r="R26" s="211"/>
      <c r="S26" s="356"/>
      <c r="T26" s="356"/>
      <c r="U26" s="356"/>
      <c r="V26" s="356"/>
    </row>
  </sheetData>
  <sheetProtection password="FA9C" sheet="1" objects="1" scenarios="1" formatColumns="0" formatRows="0"/>
  <mergeCells count="28">
    <mergeCell ref="H16:H17"/>
    <mergeCell ref="C18:C20"/>
    <mergeCell ref="D18:D20"/>
    <mergeCell ref="E18:E20"/>
    <mergeCell ref="F19:F20"/>
    <mergeCell ref="G19:G20"/>
    <mergeCell ref="H19:H20"/>
    <mergeCell ref="C15:C17"/>
    <mergeCell ref="D15:D17"/>
    <mergeCell ref="E15:E17"/>
    <mergeCell ref="F16:F17"/>
    <mergeCell ref="G16:G17"/>
    <mergeCell ref="F9:G9"/>
    <mergeCell ref="I9:J9"/>
    <mergeCell ref="F10:G10"/>
    <mergeCell ref="I10:J10"/>
    <mergeCell ref="D4:H4"/>
    <mergeCell ref="D6:E6"/>
    <mergeCell ref="F6:G6"/>
    <mergeCell ref="D8:E8"/>
    <mergeCell ref="I8:L8"/>
    <mergeCell ref="F8:H8"/>
    <mergeCell ref="F13:F14"/>
    <mergeCell ref="G13:G14"/>
    <mergeCell ref="H13:H14"/>
    <mergeCell ref="C12:C14"/>
    <mergeCell ref="D12:D14"/>
    <mergeCell ref="E12:E14"/>
  </mergeCells>
  <dataValidations count="1">
    <dataValidation type="textLength" operator="lessThanOrEqual" allowBlank="1" showInputMessage="1" showErrorMessage="1" errorTitle="Ошибка" error="Допускается ввод не более 900 символов!" sqref="E18 E15 E12">
      <formula1>900</formula1>
    </dataValidation>
  </dataValidations>
  <printOptions horizontalCentered="1" verticalCentered="1"/>
  <pageMargins left="0" right="0" top="0.78740157480314965" bottom="0" header="0" footer="0"/>
  <pageSetup paperSize="9" fitToHeight="0" orientation="landscape"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61"/>
  </cols>
  <sheetData>
    <row r="1" spans="1:4">
      <c r="A1" s="1061" t="s">
        <v>1665</v>
      </c>
      <c r="B1" s="1061" t="s">
        <v>514</v>
      </c>
      <c r="C1" s="1061" t="s">
        <v>515</v>
      </c>
      <c r="D1" s="1061" t="s">
        <v>1664</v>
      </c>
    </row>
    <row r="2" spans="1:4">
      <c r="A2" s="1061">
        <v>1</v>
      </c>
      <c r="B2" s="1061" t="s">
        <v>780</v>
      </c>
      <c r="C2" s="1061" t="s">
        <v>780</v>
      </c>
      <c r="D2" s="1061" t="s">
        <v>781</v>
      </c>
    </row>
    <row r="3" spans="1:4">
      <c r="A3" s="1061">
        <v>2</v>
      </c>
      <c r="B3" s="1061" t="s">
        <v>780</v>
      </c>
      <c r="C3" s="1061" t="s">
        <v>782</v>
      </c>
      <c r="D3" s="1061" t="s">
        <v>783</v>
      </c>
    </row>
    <row r="4" spans="1:4">
      <c r="A4" s="1061">
        <v>3</v>
      </c>
      <c r="B4" s="1061" t="s">
        <v>780</v>
      </c>
      <c r="C4" s="1061" t="s">
        <v>784</v>
      </c>
      <c r="D4" s="1061" t="s">
        <v>785</v>
      </c>
    </row>
    <row r="5" spans="1:4">
      <c r="A5" s="1061">
        <v>4</v>
      </c>
      <c r="B5" s="1061" t="s">
        <v>780</v>
      </c>
      <c r="C5" s="1061" t="s">
        <v>786</v>
      </c>
      <c r="D5" s="1061" t="s">
        <v>787</v>
      </c>
    </row>
    <row r="6" spans="1:4">
      <c r="A6" s="1061">
        <v>5</v>
      </c>
      <c r="B6" s="1061" t="s">
        <v>780</v>
      </c>
      <c r="C6" s="1061" t="s">
        <v>788</v>
      </c>
      <c r="D6" s="1061" t="s">
        <v>789</v>
      </c>
    </row>
    <row r="7" spans="1:4">
      <c r="A7" s="1061">
        <v>6</v>
      </c>
      <c r="B7" s="1061" t="s">
        <v>780</v>
      </c>
      <c r="C7" s="1061" t="s">
        <v>790</v>
      </c>
      <c r="D7" s="1061" t="s">
        <v>791</v>
      </c>
    </row>
    <row r="8" spans="1:4">
      <c r="A8" s="1061">
        <v>7</v>
      </c>
      <c r="B8" s="1061" t="s">
        <v>780</v>
      </c>
      <c r="C8" s="1061" t="s">
        <v>792</v>
      </c>
      <c r="D8" s="1061" t="s">
        <v>793</v>
      </c>
    </row>
    <row r="9" spans="1:4">
      <c r="A9" s="1061">
        <v>8</v>
      </c>
      <c r="B9" s="1061" t="s">
        <v>780</v>
      </c>
      <c r="C9" s="1061" t="s">
        <v>794</v>
      </c>
      <c r="D9" s="1061" t="s">
        <v>795</v>
      </c>
    </row>
    <row r="10" spans="1:4">
      <c r="A10" s="1061">
        <v>9</v>
      </c>
      <c r="B10" s="1061" t="s">
        <v>780</v>
      </c>
      <c r="C10" s="1061" t="s">
        <v>796</v>
      </c>
      <c r="D10" s="1061" t="s">
        <v>797</v>
      </c>
    </row>
    <row r="11" spans="1:4">
      <c r="A11" s="1061">
        <v>10</v>
      </c>
      <c r="B11" s="1061" t="s">
        <v>780</v>
      </c>
      <c r="C11" s="1061" t="s">
        <v>798</v>
      </c>
      <c r="D11" s="1061" t="s">
        <v>799</v>
      </c>
    </row>
    <row r="12" spans="1:4">
      <c r="A12" s="1061">
        <v>11</v>
      </c>
      <c r="B12" s="1061" t="s">
        <v>780</v>
      </c>
      <c r="C12" s="1061" t="s">
        <v>800</v>
      </c>
      <c r="D12" s="1061" t="s">
        <v>801</v>
      </c>
    </row>
    <row r="13" spans="1:4">
      <c r="A13" s="1061">
        <v>12</v>
      </c>
      <c r="B13" s="1061" t="s">
        <v>780</v>
      </c>
      <c r="C13" s="1061" t="s">
        <v>802</v>
      </c>
      <c r="D13" s="1061" t="s">
        <v>803</v>
      </c>
    </row>
    <row r="14" spans="1:4">
      <c r="A14" s="1061">
        <v>13</v>
      </c>
      <c r="B14" s="1061" t="s">
        <v>780</v>
      </c>
      <c r="C14" s="1061" t="s">
        <v>804</v>
      </c>
      <c r="D14" s="1061" t="s">
        <v>805</v>
      </c>
    </row>
    <row r="15" spans="1:4">
      <c r="A15" s="1061">
        <v>14</v>
      </c>
      <c r="B15" s="1061" t="s">
        <v>780</v>
      </c>
      <c r="C15" s="1061" t="s">
        <v>806</v>
      </c>
      <c r="D15" s="1061" t="s">
        <v>807</v>
      </c>
    </row>
    <row r="16" spans="1:4">
      <c r="A16" s="1061">
        <v>15</v>
      </c>
      <c r="B16" s="1061" t="s">
        <v>780</v>
      </c>
      <c r="C16" s="1061" t="s">
        <v>808</v>
      </c>
      <c r="D16" s="1061" t="s">
        <v>809</v>
      </c>
    </row>
    <row r="17" spans="1:4">
      <c r="A17" s="1061">
        <v>16</v>
      </c>
      <c r="B17" s="1061" t="s">
        <v>780</v>
      </c>
      <c r="C17" s="1061" t="s">
        <v>810</v>
      </c>
      <c r="D17" s="1061" t="s">
        <v>811</v>
      </c>
    </row>
    <row r="18" spans="1:4">
      <c r="A18" s="1061">
        <v>17</v>
      </c>
      <c r="B18" s="1061" t="s">
        <v>780</v>
      </c>
      <c r="C18" s="1061" t="s">
        <v>812</v>
      </c>
      <c r="D18" s="1061" t="s">
        <v>813</v>
      </c>
    </row>
    <row r="19" spans="1:4">
      <c r="A19" s="1061">
        <v>18</v>
      </c>
      <c r="B19" s="1061" t="s">
        <v>780</v>
      </c>
      <c r="C19" s="1061" t="s">
        <v>814</v>
      </c>
      <c r="D19" s="1061" t="s">
        <v>815</v>
      </c>
    </row>
    <row r="20" spans="1:4">
      <c r="A20" s="1061">
        <v>19</v>
      </c>
      <c r="B20" s="1061" t="s">
        <v>780</v>
      </c>
      <c r="C20" s="1061" t="s">
        <v>816</v>
      </c>
      <c r="D20" s="1061" t="s">
        <v>817</v>
      </c>
    </row>
    <row r="21" spans="1:4">
      <c r="A21" s="1061">
        <v>20</v>
      </c>
      <c r="B21" s="1061" t="s">
        <v>818</v>
      </c>
      <c r="C21" s="1061" t="s">
        <v>818</v>
      </c>
      <c r="D21" s="1061" t="s">
        <v>819</v>
      </c>
    </row>
    <row r="22" spans="1:4">
      <c r="A22" s="1061">
        <v>21</v>
      </c>
      <c r="B22" s="1061" t="s">
        <v>818</v>
      </c>
      <c r="C22" s="1061" t="s">
        <v>820</v>
      </c>
      <c r="D22" s="1061" t="s">
        <v>821</v>
      </c>
    </row>
    <row r="23" spans="1:4">
      <c r="A23" s="1061">
        <v>22</v>
      </c>
      <c r="B23" s="1061" t="s">
        <v>818</v>
      </c>
      <c r="C23" s="1061" t="s">
        <v>822</v>
      </c>
      <c r="D23" s="1061" t="s">
        <v>823</v>
      </c>
    </row>
    <row r="24" spans="1:4">
      <c r="A24" s="1061">
        <v>23</v>
      </c>
      <c r="B24" s="1061" t="s">
        <v>818</v>
      </c>
      <c r="C24" s="1061" t="s">
        <v>824</v>
      </c>
      <c r="D24" s="1061" t="s">
        <v>825</v>
      </c>
    </row>
    <row r="25" spans="1:4">
      <c r="A25" s="1061">
        <v>24</v>
      </c>
      <c r="B25" s="1061" t="s">
        <v>818</v>
      </c>
      <c r="C25" s="1061" t="s">
        <v>826</v>
      </c>
      <c r="D25" s="1061" t="s">
        <v>827</v>
      </c>
    </row>
    <row r="26" spans="1:4">
      <c r="A26" s="1061">
        <v>25</v>
      </c>
      <c r="B26" s="1061" t="s">
        <v>818</v>
      </c>
      <c r="C26" s="1061" t="s">
        <v>828</v>
      </c>
      <c r="D26" s="1061" t="s">
        <v>829</v>
      </c>
    </row>
    <row r="27" spans="1:4">
      <c r="A27" s="1061">
        <v>26</v>
      </c>
      <c r="B27" s="1061" t="s">
        <v>818</v>
      </c>
      <c r="C27" s="1061" t="s">
        <v>830</v>
      </c>
      <c r="D27" s="1061" t="s">
        <v>831</v>
      </c>
    </row>
    <row r="28" spans="1:4">
      <c r="A28" s="1061">
        <v>27</v>
      </c>
      <c r="B28" s="1061" t="s">
        <v>818</v>
      </c>
      <c r="C28" s="1061" t="s">
        <v>832</v>
      </c>
      <c r="D28" s="1061" t="s">
        <v>833</v>
      </c>
    </row>
    <row r="29" spans="1:4">
      <c r="A29" s="1061">
        <v>28</v>
      </c>
      <c r="B29" s="1061" t="s">
        <v>818</v>
      </c>
      <c r="C29" s="1061" t="s">
        <v>834</v>
      </c>
      <c r="D29" s="1061" t="s">
        <v>835</v>
      </c>
    </row>
    <row r="30" spans="1:4">
      <c r="A30" s="1061">
        <v>29</v>
      </c>
      <c r="B30" s="1061" t="s">
        <v>818</v>
      </c>
      <c r="C30" s="1061" t="s">
        <v>836</v>
      </c>
      <c r="D30" s="1061" t="s">
        <v>837</v>
      </c>
    </row>
    <row r="31" spans="1:4">
      <c r="A31" s="1061">
        <v>30</v>
      </c>
      <c r="B31" s="1061" t="s">
        <v>818</v>
      </c>
      <c r="C31" s="1061" t="s">
        <v>838</v>
      </c>
      <c r="D31" s="1061" t="s">
        <v>839</v>
      </c>
    </row>
    <row r="32" spans="1:4">
      <c r="A32" s="1061">
        <v>31</v>
      </c>
      <c r="B32" s="1061" t="s">
        <v>818</v>
      </c>
      <c r="C32" s="1061" t="s">
        <v>840</v>
      </c>
      <c r="D32" s="1061" t="s">
        <v>841</v>
      </c>
    </row>
    <row r="33" spans="1:4">
      <c r="A33" s="1061">
        <v>32</v>
      </c>
      <c r="B33" s="1061" t="s">
        <v>842</v>
      </c>
      <c r="C33" s="1061" t="s">
        <v>844</v>
      </c>
      <c r="D33" s="1061" t="s">
        <v>845</v>
      </c>
    </row>
    <row r="34" spans="1:4">
      <c r="A34" s="1061">
        <v>33</v>
      </c>
      <c r="B34" s="1061" t="s">
        <v>842</v>
      </c>
      <c r="C34" s="1061" t="s">
        <v>842</v>
      </c>
      <c r="D34" s="1061" t="s">
        <v>843</v>
      </c>
    </row>
    <row r="35" spans="1:4">
      <c r="A35" s="1061">
        <v>34</v>
      </c>
      <c r="B35" s="1061" t="s">
        <v>842</v>
      </c>
      <c r="C35" s="1061" t="s">
        <v>846</v>
      </c>
      <c r="D35" s="1061" t="s">
        <v>847</v>
      </c>
    </row>
    <row r="36" spans="1:4">
      <c r="A36" s="1061">
        <v>35</v>
      </c>
      <c r="B36" s="1061" t="s">
        <v>842</v>
      </c>
      <c r="C36" s="1061" t="s">
        <v>848</v>
      </c>
      <c r="D36" s="1061" t="s">
        <v>849</v>
      </c>
    </row>
    <row r="37" spans="1:4">
      <c r="A37" s="1061">
        <v>36</v>
      </c>
      <c r="B37" s="1061" t="s">
        <v>842</v>
      </c>
      <c r="C37" s="1061" t="s">
        <v>850</v>
      </c>
      <c r="D37" s="1061" t="s">
        <v>851</v>
      </c>
    </row>
    <row r="38" spans="1:4">
      <c r="A38" s="1061">
        <v>37</v>
      </c>
      <c r="B38" s="1061" t="s">
        <v>842</v>
      </c>
      <c r="C38" s="1061" t="s">
        <v>852</v>
      </c>
      <c r="D38" s="1061" t="s">
        <v>853</v>
      </c>
    </row>
    <row r="39" spans="1:4">
      <c r="A39" s="1061">
        <v>38</v>
      </c>
      <c r="B39" s="1061" t="s">
        <v>854</v>
      </c>
      <c r="C39" s="1061" t="s">
        <v>854</v>
      </c>
      <c r="D39" s="1061" t="s">
        <v>855</v>
      </c>
    </row>
    <row r="40" spans="1:4">
      <c r="A40" s="1061">
        <v>39</v>
      </c>
      <c r="B40" s="1061" t="s">
        <v>854</v>
      </c>
      <c r="C40" s="1061" t="s">
        <v>856</v>
      </c>
      <c r="D40" s="1061" t="s">
        <v>857</v>
      </c>
    </row>
    <row r="41" spans="1:4">
      <c r="A41" s="1061">
        <v>40</v>
      </c>
      <c r="B41" s="1061" t="s">
        <v>854</v>
      </c>
      <c r="C41" s="1061" t="s">
        <v>858</v>
      </c>
      <c r="D41" s="1061" t="s">
        <v>859</v>
      </c>
    </row>
    <row r="42" spans="1:4">
      <c r="A42" s="1061">
        <v>41</v>
      </c>
      <c r="B42" s="1061" t="s">
        <v>854</v>
      </c>
      <c r="C42" s="1061" t="s">
        <v>860</v>
      </c>
      <c r="D42" s="1061" t="s">
        <v>861</v>
      </c>
    </row>
    <row r="43" spans="1:4">
      <c r="A43" s="1061">
        <v>42</v>
      </c>
      <c r="B43" s="1061" t="s">
        <v>854</v>
      </c>
      <c r="C43" s="1061" t="s">
        <v>862</v>
      </c>
      <c r="D43" s="1061" t="s">
        <v>863</v>
      </c>
    </row>
    <row r="44" spans="1:4">
      <c r="A44" s="1061">
        <v>43</v>
      </c>
      <c r="B44" s="1061" t="s">
        <v>854</v>
      </c>
      <c r="C44" s="1061" t="s">
        <v>864</v>
      </c>
      <c r="D44" s="1061" t="s">
        <v>865</v>
      </c>
    </row>
    <row r="45" spans="1:4">
      <c r="A45" s="1061">
        <v>44</v>
      </c>
      <c r="B45" s="1061" t="s">
        <v>854</v>
      </c>
      <c r="C45" s="1061" t="s">
        <v>866</v>
      </c>
      <c r="D45" s="1061" t="s">
        <v>867</v>
      </c>
    </row>
    <row r="46" spans="1:4">
      <c r="A46" s="1061">
        <v>45</v>
      </c>
      <c r="B46" s="1061" t="s">
        <v>854</v>
      </c>
      <c r="C46" s="1061" t="s">
        <v>868</v>
      </c>
      <c r="D46" s="1061" t="s">
        <v>869</v>
      </c>
    </row>
    <row r="47" spans="1:4">
      <c r="A47" s="1061">
        <v>46</v>
      </c>
      <c r="B47" s="1061" t="s">
        <v>854</v>
      </c>
      <c r="C47" s="1061" t="s">
        <v>870</v>
      </c>
      <c r="D47" s="1061" t="s">
        <v>871</v>
      </c>
    </row>
    <row r="48" spans="1:4">
      <c r="A48" s="1061">
        <v>47</v>
      </c>
      <c r="B48" s="1061" t="s">
        <v>854</v>
      </c>
      <c r="C48" s="1061" t="s">
        <v>872</v>
      </c>
      <c r="D48" s="1061" t="s">
        <v>873</v>
      </c>
    </row>
    <row r="49" spans="1:4">
      <c r="A49" s="1061">
        <v>48</v>
      </c>
      <c r="B49" s="1061" t="s">
        <v>854</v>
      </c>
      <c r="C49" s="1061" t="s">
        <v>874</v>
      </c>
      <c r="D49" s="1061" t="s">
        <v>875</v>
      </c>
    </row>
    <row r="50" spans="1:4">
      <c r="A50" s="1061">
        <v>49</v>
      </c>
      <c r="B50" s="1061" t="s">
        <v>854</v>
      </c>
      <c r="C50" s="1061" t="s">
        <v>876</v>
      </c>
      <c r="D50" s="1061" t="s">
        <v>877</v>
      </c>
    </row>
    <row r="51" spans="1:4">
      <c r="A51" s="1061">
        <v>50</v>
      </c>
      <c r="B51" s="1061" t="s">
        <v>854</v>
      </c>
      <c r="C51" s="1061" t="s">
        <v>878</v>
      </c>
      <c r="D51" s="1061" t="s">
        <v>879</v>
      </c>
    </row>
    <row r="52" spans="1:4">
      <c r="A52" s="1061">
        <v>51</v>
      </c>
      <c r="B52" s="1061" t="s">
        <v>880</v>
      </c>
      <c r="C52" s="1061" t="s">
        <v>880</v>
      </c>
      <c r="D52" s="1061" t="s">
        <v>881</v>
      </c>
    </row>
    <row r="53" spans="1:4">
      <c r="A53" s="1061">
        <v>52</v>
      </c>
      <c r="B53" s="1061" t="s">
        <v>880</v>
      </c>
      <c r="C53" s="1061" t="s">
        <v>882</v>
      </c>
      <c r="D53" s="1061" t="s">
        <v>883</v>
      </c>
    </row>
    <row r="54" spans="1:4">
      <c r="A54" s="1061">
        <v>53</v>
      </c>
      <c r="B54" s="1061" t="s">
        <v>880</v>
      </c>
      <c r="C54" s="1061" t="s">
        <v>884</v>
      </c>
      <c r="D54" s="1061" t="s">
        <v>885</v>
      </c>
    </row>
    <row r="55" spans="1:4">
      <c r="A55" s="1061">
        <v>54</v>
      </c>
      <c r="B55" s="1061" t="s">
        <v>880</v>
      </c>
      <c r="C55" s="1061" t="s">
        <v>886</v>
      </c>
      <c r="D55" s="1061" t="s">
        <v>887</v>
      </c>
    </row>
    <row r="56" spans="1:4">
      <c r="A56" s="1061">
        <v>55</v>
      </c>
      <c r="B56" s="1061" t="s">
        <v>880</v>
      </c>
      <c r="C56" s="1061" t="s">
        <v>888</v>
      </c>
      <c r="D56" s="1061" t="s">
        <v>889</v>
      </c>
    </row>
    <row r="57" spans="1:4">
      <c r="A57" s="1061">
        <v>56</v>
      </c>
      <c r="B57" s="1061" t="s">
        <v>880</v>
      </c>
      <c r="C57" s="1061" t="s">
        <v>890</v>
      </c>
      <c r="D57" s="1061" t="s">
        <v>891</v>
      </c>
    </row>
    <row r="58" spans="1:4">
      <c r="A58" s="1061">
        <v>57</v>
      </c>
      <c r="B58" s="1061" t="s">
        <v>880</v>
      </c>
      <c r="C58" s="1061" t="s">
        <v>892</v>
      </c>
      <c r="D58" s="1061" t="s">
        <v>893</v>
      </c>
    </row>
    <row r="59" spans="1:4">
      <c r="A59" s="1061">
        <v>58</v>
      </c>
      <c r="B59" s="1061" t="s">
        <v>880</v>
      </c>
      <c r="C59" s="1061" t="s">
        <v>894</v>
      </c>
      <c r="D59" s="1061" t="s">
        <v>895</v>
      </c>
    </row>
    <row r="60" spans="1:4">
      <c r="A60" s="1061">
        <v>59</v>
      </c>
      <c r="B60" s="1061" t="s">
        <v>896</v>
      </c>
      <c r="C60" s="1061" t="s">
        <v>896</v>
      </c>
      <c r="D60" s="1061" t="s">
        <v>897</v>
      </c>
    </row>
    <row r="61" spans="1:4">
      <c r="A61" s="1061">
        <v>60</v>
      </c>
      <c r="B61" s="1061" t="s">
        <v>896</v>
      </c>
      <c r="C61" s="1061" t="s">
        <v>898</v>
      </c>
      <c r="D61" s="1061" t="s">
        <v>899</v>
      </c>
    </row>
    <row r="62" spans="1:4">
      <c r="A62" s="1061">
        <v>61</v>
      </c>
      <c r="B62" s="1061" t="s">
        <v>896</v>
      </c>
      <c r="C62" s="1061" t="s">
        <v>900</v>
      </c>
      <c r="D62" s="1061" t="s">
        <v>901</v>
      </c>
    </row>
    <row r="63" spans="1:4">
      <c r="A63" s="1061">
        <v>62</v>
      </c>
      <c r="B63" s="1061" t="s">
        <v>896</v>
      </c>
      <c r="C63" s="1061" t="s">
        <v>902</v>
      </c>
      <c r="D63" s="1061" t="s">
        <v>903</v>
      </c>
    </row>
    <row r="64" spans="1:4">
      <c r="A64" s="1061">
        <v>63</v>
      </c>
      <c r="B64" s="1061" t="s">
        <v>896</v>
      </c>
      <c r="C64" s="1061" t="s">
        <v>904</v>
      </c>
      <c r="D64" s="1061" t="s">
        <v>905</v>
      </c>
    </row>
    <row r="65" spans="1:4">
      <c r="A65" s="1061">
        <v>64</v>
      </c>
      <c r="B65" s="1061" t="s">
        <v>896</v>
      </c>
      <c r="C65" s="1061" t="s">
        <v>906</v>
      </c>
      <c r="D65" s="1061" t="s">
        <v>907</v>
      </c>
    </row>
    <row r="66" spans="1:4">
      <c r="A66" s="1061">
        <v>65</v>
      </c>
      <c r="B66" s="1061" t="s">
        <v>896</v>
      </c>
      <c r="C66" s="1061" t="s">
        <v>908</v>
      </c>
      <c r="D66" s="1061" t="s">
        <v>909</v>
      </c>
    </row>
    <row r="67" spans="1:4">
      <c r="A67" s="1061">
        <v>66</v>
      </c>
      <c r="B67" s="1061" t="s">
        <v>896</v>
      </c>
      <c r="C67" s="1061" t="s">
        <v>910</v>
      </c>
      <c r="D67" s="1061" t="s">
        <v>911</v>
      </c>
    </row>
    <row r="68" spans="1:4">
      <c r="A68" s="1061">
        <v>67</v>
      </c>
      <c r="B68" s="1061" t="s">
        <v>896</v>
      </c>
      <c r="C68" s="1061" t="s">
        <v>912</v>
      </c>
      <c r="D68" s="1061" t="s">
        <v>913</v>
      </c>
    </row>
    <row r="69" spans="1:4">
      <c r="A69" s="1061">
        <v>68</v>
      </c>
      <c r="B69" s="1061" t="s">
        <v>896</v>
      </c>
      <c r="C69" s="1061" t="s">
        <v>914</v>
      </c>
      <c r="D69" s="1061" t="s">
        <v>915</v>
      </c>
    </row>
    <row r="70" spans="1:4">
      <c r="A70" s="1061">
        <v>69</v>
      </c>
      <c r="B70" s="1061" t="s">
        <v>896</v>
      </c>
      <c r="C70" s="1061" t="s">
        <v>916</v>
      </c>
      <c r="D70" s="1061" t="s">
        <v>917</v>
      </c>
    </row>
    <row r="71" spans="1:4">
      <c r="A71" s="1061">
        <v>70</v>
      </c>
      <c r="B71" s="1061" t="s">
        <v>918</v>
      </c>
      <c r="C71" s="1061" t="s">
        <v>920</v>
      </c>
      <c r="D71" s="1061" t="s">
        <v>921</v>
      </c>
    </row>
    <row r="72" spans="1:4">
      <c r="A72" s="1061">
        <v>71</v>
      </c>
      <c r="B72" s="1061" t="s">
        <v>918</v>
      </c>
      <c r="C72" s="1061" t="s">
        <v>918</v>
      </c>
      <c r="D72" s="1061" t="s">
        <v>919</v>
      </c>
    </row>
    <row r="73" spans="1:4">
      <c r="A73" s="1061">
        <v>72</v>
      </c>
      <c r="B73" s="1061" t="s">
        <v>918</v>
      </c>
      <c r="C73" s="1061" t="s">
        <v>922</v>
      </c>
      <c r="D73" s="1061" t="s">
        <v>923</v>
      </c>
    </row>
    <row r="74" spans="1:4">
      <c r="A74" s="1061">
        <v>73</v>
      </c>
      <c r="B74" s="1061" t="s">
        <v>918</v>
      </c>
      <c r="C74" s="1061" t="s">
        <v>924</v>
      </c>
      <c r="D74" s="1061" t="s">
        <v>925</v>
      </c>
    </row>
    <row r="75" spans="1:4">
      <c r="A75" s="1061">
        <v>74</v>
      </c>
      <c r="B75" s="1061" t="s">
        <v>918</v>
      </c>
      <c r="C75" s="1061" t="s">
        <v>926</v>
      </c>
      <c r="D75" s="1061" t="s">
        <v>927</v>
      </c>
    </row>
    <row r="76" spans="1:4">
      <c r="A76" s="1061">
        <v>75</v>
      </c>
      <c r="B76" s="1061" t="s">
        <v>928</v>
      </c>
      <c r="C76" s="1061" t="s">
        <v>928</v>
      </c>
      <c r="D76" s="1061" t="s">
        <v>929</v>
      </c>
    </row>
    <row r="77" spans="1:4">
      <c r="A77" s="1061">
        <v>76</v>
      </c>
      <c r="B77" s="1061" t="s">
        <v>928</v>
      </c>
      <c r="C77" s="1061" t="s">
        <v>930</v>
      </c>
      <c r="D77" s="1061" t="s">
        <v>931</v>
      </c>
    </row>
    <row r="78" spans="1:4">
      <c r="A78" s="1061">
        <v>77</v>
      </c>
      <c r="B78" s="1061" t="s">
        <v>928</v>
      </c>
      <c r="C78" s="1061" t="s">
        <v>932</v>
      </c>
      <c r="D78" s="1061" t="s">
        <v>933</v>
      </c>
    </row>
    <row r="79" spans="1:4">
      <c r="A79" s="1061">
        <v>78</v>
      </c>
      <c r="B79" s="1061" t="s">
        <v>928</v>
      </c>
      <c r="C79" s="1061" t="s">
        <v>934</v>
      </c>
      <c r="D79" s="1061" t="s">
        <v>935</v>
      </c>
    </row>
    <row r="80" spans="1:4">
      <c r="A80" s="1061">
        <v>79</v>
      </c>
      <c r="B80" s="1061" t="s">
        <v>928</v>
      </c>
      <c r="C80" s="1061" t="s">
        <v>936</v>
      </c>
      <c r="D80" s="1061" t="s">
        <v>937</v>
      </c>
    </row>
    <row r="81" spans="1:4">
      <c r="A81" s="1061">
        <v>80</v>
      </c>
      <c r="B81" s="1061" t="s">
        <v>928</v>
      </c>
      <c r="C81" s="1061" t="s">
        <v>938</v>
      </c>
      <c r="D81" s="1061" t="s">
        <v>939</v>
      </c>
    </row>
    <row r="82" spans="1:4">
      <c r="A82" s="1061">
        <v>81</v>
      </c>
      <c r="B82" s="1061" t="s">
        <v>928</v>
      </c>
      <c r="C82" s="1061" t="s">
        <v>940</v>
      </c>
      <c r="D82" s="1061" t="s">
        <v>941</v>
      </c>
    </row>
    <row r="83" spans="1:4">
      <c r="A83" s="1061">
        <v>82</v>
      </c>
      <c r="B83" s="1061" t="s">
        <v>928</v>
      </c>
      <c r="C83" s="1061" t="s">
        <v>942</v>
      </c>
      <c r="D83" s="1061" t="s">
        <v>943</v>
      </c>
    </row>
    <row r="84" spans="1:4">
      <c r="A84" s="1061">
        <v>83</v>
      </c>
      <c r="B84" s="1061" t="s">
        <v>944</v>
      </c>
      <c r="C84" s="1061" t="s">
        <v>944</v>
      </c>
      <c r="D84" s="1061" t="s">
        <v>945</v>
      </c>
    </row>
    <row r="85" spans="1:4">
      <c r="A85" s="1061">
        <v>84</v>
      </c>
      <c r="B85" s="1061" t="s">
        <v>946</v>
      </c>
      <c r="C85" s="1061" t="s">
        <v>946</v>
      </c>
      <c r="D85" s="1061" t="s">
        <v>947</v>
      </c>
    </row>
    <row r="86" spans="1:4">
      <c r="A86" s="1061">
        <v>85</v>
      </c>
      <c r="B86" s="1061" t="s">
        <v>948</v>
      </c>
      <c r="C86" s="1061" t="s">
        <v>948</v>
      </c>
      <c r="D86" s="1061" t="s">
        <v>949</v>
      </c>
    </row>
    <row r="87" spans="1:4">
      <c r="A87" s="1061">
        <v>86</v>
      </c>
      <c r="B87" s="1061" t="s">
        <v>950</v>
      </c>
      <c r="C87" s="1061" t="s">
        <v>950</v>
      </c>
      <c r="D87" s="1061" t="s">
        <v>951</v>
      </c>
    </row>
    <row r="88" spans="1:4">
      <c r="A88" s="1061">
        <v>87</v>
      </c>
      <c r="B88" s="1061" t="s">
        <v>952</v>
      </c>
      <c r="C88" s="1061" t="s">
        <v>952</v>
      </c>
      <c r="D88" s="1061" t="s">
        <v>953</v>
      </c>
    </row>
    <row r="89" spans="1:4">
      <c r="A89" s="1061">
        <v>88</v>
      </c>
      <c r="B89" s="1061" t="s">
        <v>954</v>
      </c>
      <c r="C89" s="1061" t="s">
        <v>954</v>
      </c>
      <c r="D89" s="1061" t="s">
        <v>955</v>
      </c>
    </row>
    <row r="90" spans="1:4">
      <c r="A90" s="1061">
        <v>89</v>
      </c>
      <c r="B90" s="1061" t="s">
        <v>956</v>
      </c>
      <c r="C90" s="1061" t="s">
        <v>956</v>
      </c>
      <c r="D90" s="1061" t="s">
        <v>957</v>
      </c>
    </row>
    <row r="91" spans="1:4">
      <c r="A91" s="1061">
        <v>90</v>
      </c>
      <c r="B91" s="1061" t="s">
        <v>958</v>
      </c>
      <c r="C91" s="1061" t="s">
        <v>958</v>
      </c>
      <c r="D91" s="1061" t="s">
        <v>959</v>
      </c>
    </row>
    <row r="92" spans="1:4">
      <c r="A92" s="1061">
        <v>91</v>
      </c>
      <c r="B92" s="1061" t="s">
        <v>960</v>
      </c>
      <c r="C92" s="1061" t="s">
        <v>960</v>
      </c>
      <c r="D92" s="1061" t="s">
        <v>961</v>
      </c>
    </row>
    <row r="93" spans="1:4">
      <c r="A93" s="1061">
        <v>92</v>
      </c>
      <c r="B93" s="1061" t="s">
        <v>962</v>
      </c>
      <c r="C93" s="1061" t="s">
        <v>962</v>
      </c>
      <c r="D93" s="1061" t="s">
        <v>963</v>
      </c>
    </row>
    <row r="94" spans="1:4">
      <c r="A94" s="1061">
        <v>93</v>
      </c>
      <c r="B94" s="1061" t="s">
        <v>964</v>
      </c>
      <c r="C94" s="1061" t="s">
        <v>964</v>
      </c>
      <c r="D94" s="1061" t="s">
        <v>965</v>
      </c>
    </row>
    <row r="95" spans="1:4">
      <c r="A95" s="1061">
        <v>94</v>
      </c>
      <c r="B95" s="1061" t="s">
        <v>966</v>
      </c>
      <c r="C95" s="1061" t="s">
        <v>966</v>
      </c>
      <c r="D95" s="1061" t="s">
        <v>967</v>
      </c>
    </row>
    <row r="96" spans="1:4">
      <c r="A96" s="1061">
        <v>95</v>
      </c>
      <c r="B96" s="1061" t="s">
        <v>968</v>
      </c>
      <c r="C96" s="1061" t="s">
        <v>970</v>
      </c>
      <c r="D96" s="1061" t="s">
        <v>971</v>
      </c>
    </row>
    <row r="97" spans="1:4">
      <c r="A97" s="1061">
        <v>96</v>
      </c>
      <c r="B97" s="1061" t="s">
        <v>968</v>
      </c>
      <c r="C97" s="1061" t="s">
        <v>972</v>
      </c>
      <c r="D97" s="1061" t="s">
        <v>973</v>
      </c>
    </row>
    <row r="98" spans="1:4">
      <c r="A98" s="1061">
        <v>97</v>
      </c>
      <c r="B98" s="1061" t="s">
        <v>968</v>
      </c>
      <c r="C98" s="1061" t="s">
        <v>974</v>
      </c>
      <c r="D98" s="1061" t="s">
        <v>975</v>
      </c>
    </row>
    <row r="99" spans="1:4">
      <c r="A99" s="1061">
        <v>98</v>
      </c>
      <c r="B99" s="1061" t="s">
        <v>968</v>
      </c>
      <c r="C99" s="1061" t="s">
        <v>922</v>
      </c>
      <c r="D99" s="1061" t="s">
        <v>976</v>
      </c>
    </row>
    <row r="100" spans="1:4">
      <c r="A100" s="1061">
        <v>99</v>
      </c>
      <c r="B100" s="1061" t="s">
        <v>968</v>
      </c>
      <c r="C100" s="1061" t="s">
        <v>977</v>
      </c>
      <c r="D100" s="1061" t="s">
        <v>978</v>
      </c>
    </row>
    <row r="101" spans="1:4">
      <c r="A101" s="1061">
        <v>100</v>
      </c>
      <c r="B101" s="1061" t="s">
        <v>968</v>
      </c>
      <c r="C101" s="1061" t="s">
        <v>968</v>
      </c>
      <c r="D101" s="1061" t="s">
        <v>969</v>
      </c>
    </row>
    <row r="102" spans="1:4">
      <c r="A102" s="1061">
        <v>101</v>
      </c>
      <c r="B102" s="1061" t="s">
        <v>968</v>
      </c>
      <c r="C102" s="1061" t="s">
        <v>979</v>
      </c>
      <c r="D102" s="1061" t="s">
        <v>980</v>
      </c>
    </row>
    <row r="103" spans="1:4">
      <c r="A103" s="1061">
        <v>102</v>
      </c>
      <c r="B103" s="1061" t="s">
        <v>968</v>
      </c>
      <c r="C103" s="1061" t="s">
        <v>981</v>
      </c>
      <c r="D103" s="1061" t="s">
        <v>982</v>
      </c>
    </row>
    <row r="104" spans="1:4">
      <c r="A104" s="1061">
        <v>103</v>
      </c>
      <c r="B104" s="1061" t="s">
        <v>968</v>
      </c>
      <c r="C104" s="1061" t="s">
        <v>983</v>
      </c>
      <c r="D104" s="1061" t="s">
        <v>984</v>
      </c>
    </row>
    <row r="105" spans="1:4">
      <c r="A105" s="1061">
        <v>104</v>
      </c>
      <c r="B105" s="1061" t="s">
        <v>968</v>
      </c>
      <c r="C105" s="1061" t="s">
        <v>985</v>
      </c>
      <c r="D105" s="1061" t="s">
        <v>986</v>
      </c>
    </row>
    <row r="106" spans="1:4">
      <c r="A106" s="1061">
        <v>105</v>
      </c>
      <c r="B106" s="1061" t="s">
        <v>968</v>
      </c>
      <c r="C106" s="1061" t="s">
        <v>987</v>
      </c>
      <c r="D106" s="1061" t="s">
        <v>988</v>
      </c>
    </row>
    <row r="107" spans="1:4">
      <c r="A107" s="1061">
        <v>106</v>
      </c>
      <c r="B107" s="1061" t="s">
        <v>968</v>
      </c>
      <c r="C107" s="1061" t="s">
        <v>989</v>
      </c>
      <c r="D107" s="1061" t="s">
        <v>990</v>
      </c>
    </row>
    <row r="108" spans="1:4">
      <c r="A108" s="1061">
        <v>107</v>
      </c>
      <c r="B108" s="1061" t="s">
        <v>968</v>
      </c>
      <c r="C108" s="1061" t="s">
        <v>940</v>
      </c>
      <c r="D108" s="1061" t="s">
        <v>991</v>
      </c>
    </row>
    <row r="109" spans="1:4">
      <c r="A109" s="1061">
        <v>108</v>
      </c>
      <c r="B109" s="1061" t="s">
        <v>968</v>
      </c>
      <c r="C109" s="1061" t="s">
        <v>992</v>
      </c>
      <c r="D109" s="1061" t="s">
        <v>993</v>
      </c>
    </row>
    <row r="110" spans="1:4">
      <c r="A110" s="1061">
        <v>109</v>
      </c>
      <c r="B110" s="1061" t="s">
        <v>994</v>
      </c>
      <c r="C110" s="1061" t="s">
        <v>996</v>
      </c>
      <c r="D110" s="1061" t="s">
        <v>997</v>
      </c>
    </row>
    <row r="111" spans="1:4">
      <c r="A111" s="1061">
        <v>110</v>
      </c>
      <c r="B111" s="1061" t="s">
        <v>994</v>
      </c>
      <c r="C111" s="1061" t="s">
        <v>998</v>
      </c>
      <c r="D111" s="1061" t="s">
        <v>999</v>
      </c>
    </row>
    <row r="112" spans="1:4">
      <c r="A112" s="1061">
        <v>111</v>
      </c>
      <c r="B112" s="1061" t="s">
        <v>994</v>
      </c>
      <c r="C112" s="1061" t="s">
        <v>994</v>
      </c>
      <c r="D112" s="1061" t="s">
        <v>995</v>
      </c>
    </row>
    <row r="113" spans="1:4">
      <c r="A113" s="1061">
        <v>112</v>
      </c>
      <c r="B113" s="1061" t="s">
        <v>994</v>
      </c>
      <c r="C113" s="1061" t="s">
        <v>1000</v>
      </c>
      <c r="D113" s="1061" t="s">
        <v>1001</v>
      </c>
    </row>
    <row r="114" spans="1:4">
      <c r="A114" s="1061">
        <v>113</v>
      </c>
      <c r="B114" s="1061" t="s">
        <v>994</v>
      </c>
      <c r="C114" s="1061" t="s">
        <v>864</v>
      </c>
      <c r="D114" s="1061" t="s">
        <v>1002</v>
      </c>
    </row>
    <row r="115" spans="1:4">
      <c r="A115" s="1061">
        <v>114</v>
      </c>
      <c r="B115" s="1061" t="s">
        <v>994</v>
      </c>
      <c r="C115" s="1061" t="s">
        <v>1003</v>
      </c>
      <c r="D115" s="1061" t="s">
        <v>1004</v>
      </c>
    </row>
    <row r="116" spans="1:4">
      <c r="A116" s="1061">
        <v>115</v>
      </c>
      <c r="B116" s="1061" t="s">
        <v>994</v>
      </c>
      <c r="C116" s="1061" t="s">
        <v>1005</v>
      </c>
      <c r="D116" s="1061" t="s">
        <v>1006</v>
      </c>
    </row>
    <row r="117" spans="1:4">
      <c r="A117" s="1061">
        <v>116</v>
      </c>
      <c r="B117" s="1061" t="s">
        <v>994</v>
      </c>
      <c r="C117" s="1061" t="s">
        <v>1007</v>
      </c>
      <c r="D117" s="1061" t="s">
        <v>1008</v>
      </c>
    </row>
    <row r="118" spans="1:4">
      <c r="A118" s="1061">
        <v>117</v>
      </c>
      <c r="B118" s="1061" t="s">
        <v>994</v>
      </c>
      <c r="C118" s="1061" t="s">
        <v>1009</v>
      </c>
      <c r="D118" s="1061" t="s">
        <v>1010</v>
      </c>
    </row>
    <row r="119" spans="1:4">
      <c r="A119" s="1061">
        <v>118</v>
      </c>
      <c r="B119" s="1061" t="s">
        <v>994</v>
      </c>
      <c r="C119" s="1061" t="s">
        <v>1011</v>
      </c>
      <c r="D119" s="1061" t="s">
        <v>1012</v>
      </c>
    </row>
    <row r="120" spans="1:4">
      <c r="A120" s="1061">
        <v>119</v>
      </c>
      <c r="B120" s="1061" t="s">
        <v>1013</v>
      </c>
      <c r="C120" s="1061" t="s">
        <v>1013</v>
      </c>
      <c r="D120" s="1061" t="s">
        <v>1014</v>
      </c>
    </row>
    <row r="121" spans="1:4">
      <c r="A121" s="1061">
        <v>120</v>
      </c>
      <c r="B121" s="1061" t="s">
        <v>1013</v>
      </c>
      <c r="C121" s="1061" t="s">
        <v>1015</v>
      </c>
      <c r="D121" s="1061" t="s">
        <v>1016</v>
      </c>
    </row>
    <row r="122" spans="1:4">
      <c r="A122" s="1061">
        <v>121</v>
      </c>
      <c r="B122" s="1061" t="s">
        <v>1013</v>
      </c>
      <c r="C122" s="1061" t="s">
        <v>1017</v>
      </c>
      <c r="D122" s="1061" t="s">
        <v>1018</v>
      </c>
    </row>
    <row r="123" spans="1:4">
      <c r="A123" s="1061">
        <v>122</v>
      </c>
      <c r="B123" s="1061" t="s">
        <v>1013</v>
      </c>
      <c r="C123" s="1061" t="s">
        <v>1019</v>
      </c>
      <c r="D123" s="1061" t="s">
        <v>1020</v>
      </c>
    </row>
    <row r="124" spans="1:4">
      <c r="A124" s="1061">
        <v>123</v>
      </c>
      <c r="B124" s="1061" t="s">
        <v>1013</v>
      </c>
      <c r="C124" s="1061" t="s">
        <v>1021</v>
      </c>
      <c r="D124" s="1061" t="s">
        <v>1022</v>
      </c>
    </row>
    <row r="125" spans="1:4">
      <c r="A125" s="1061">
        <v>124</v>
      </c>
      <c r="B125" s="1061" t="s">
        <v>1013</v>
      </c>
      <c r="C125" s="1061" t="s">
        <v>1023</v>
      </c>
      <c r="D125" s="1061" t="s">
        <v>1024</v>
      </c>
    </row>
    <row r="126" spans="1:4">
      <c r="A126" s="1061">
        <v>125</v>
      </c>
      <c r="B126" s="1061" t="s">
        <v>1013</v>
      </c>
      <c r="C126" s="1061" t="s">
        <v>1025</v>
      </c>
      <c r="D126" s="1061" t="s">
        <v>1026</v>
      </c>
    </row>
    <row r="127" spans="1:4">
      <c r="A127" s="1061">
        <v>126</v>
      </c>
      <c r="B127" s="1061" t="s">
        <v>1013</v>
      </c>
      <c r="C127" s="1061" t="s">
        <v>1027</v>
      </c>
      <c r="D127" s="1061" t="s">
        <v>1028</v>
      </c>
    </row>
    <row r="128" spans="1:4">
      <c r="A128" s="1061">
        <v>127</v>
      </c>
      <c r="B128" s="1061" t="s">
        <v>1013</v>
      </c>
      <c r="C128" s="1061" t="s">
        <v>1029</v>
      </c>
      <c r="D128" s="1061" t="s">
        <v>1030</v>
      </c>
    </row>
    <row r="129" spans="1:4">
      <c r="A129" s="1061">
        <v>128</v>
      </c>
      <c r="B129" s="1061" t="s">
        <v>1013</v>
      </c>
      <c r="C129" s="1061" t="s">
        <v>1031</v>
      </c>
      <c r="D129" s="1061" t="s">
        <v>1032</v>
      </c>
    </row>
    <row r="130" spans="1:4">
      <c r="A130" s="1061">
        <v>129</v>
      </c>
      <c r="B130" s="1061" t="s">
        <v>1033</v>
      </c>
      <c r="C130" s="1061" t="s">
        <v>1035</v>
      </c>
      <c r="D130" s="1061" t="s">
        <v>1036</v>
      </c>
    </row>
    <row r="131" spans="1:4">
      <c r="A131" s="1061">
        <v>130</v>
      </c>
      <c r="B131" s="1061" t="s">
        <v>1033</v>
      </c>
      <c r="C131" s="1061" t="s">
        <v>1037</v>
      </c>
      <c r="D131" s="1061" t="s">
        <v>1038</v>
      </c>
    </row>
    <row r="132" spans="1:4">
      <c r="A132" s="1061">
        <v>131</v>
      </c>
      <c r="B132" s="1061" t="s">
        <v>1033</v>
      </c>
      <c r="C132" s="1061" t="s">
        <v>1039</v>
      </c>
      <c r="D132" s="1061" t="s">
        <v>1040</v>
      </c>
    </row>
    <row r="133" spans="1:4">
      <c r="A133" s="1061">
        <v>132</v>
      </c>
      <c r="B133" s="1061" t="s">
        <v>1033</v>
      </c>
      <c r="C133" s="1061" t="s">
        <v>1033</v>
      </c>
      <c r="D133" s="1061" t="s">
        <v>1034</v>
      </c>
    </row>
    <row r="134" spans="1:4">
      <c r="A134" s="1061">
        <v>133</v>
      </c>
      <c r="B134" s="1061" t="s">
        <v>1033</v>
      </c>
      <c r="C134" s="1061" t="s">
        <v>1041</v>
      </c>
      <c r="D134" s="1061" t="s">
        <v>1042</v>
      </c>
    </row>
    <row r="135" spans="1:4">
      <c r="A135" s="1061">
        <v>134</v>
      </c>
      <c r="B135" s="1061" t="s">
        <v>1033</v>
      </c>
      <c r="C135" s="1061" t="s">
        <v>1043</v>
      </c>
      <c r="D135" s="1061" t="s">
        <v>1044</v>
      </c>
    </row>
    <row r="136" spans="1:4">
      <c r="A136" s="1061">
        <v>135</v>
      </c>
      <c r="B136" s="1061" t="s">
        <v>1033</v>
      </c>
      <c r="C136" s="1061" t="s">
        <v>1045</v>
      </c>
      <c r="D136" s="1061" t="s">
        <v>1046</v>
      </c>
    </row>
    <row r="137" spans="1:4">
      <c r="A137" s="1061">
        <v>136</v>
      </c>
      <c r="B137" s="1061" t="s">
        <v>1033</v>
      </c>
      <c r="C137" s="1061" t="s">
        <v>852</v>
      </c>
      <c r="D137" s="1061" t="s">
        <v>1047</v>
      </c>
    </row>
    <row r="138" spans="1:4">
      <c r="A138" s="1061">
        <v>137</v>
      </c>
      <c r="B138" s="1061" t="s">
        <v>1033</v>
      </c>
      <c r="C138" s="1061" t="s">
        <v>1048</v>
      </c>
      <c r="D138" s="1061" t="s">
        <v>1049</v>
      </c>
    </row>
    <row r="139" spans="1:4">
      <c r="A139" s="1061">
        <v>138</v>
      </c>
      <c r="B139" s="1061" t="s">
        <v>1033</v>
      </c>
      <c r="C139" s="1061" t="s">
        <v>1050</v>
      </c>
      <c r="D139" s="1061" t="s">
        <v>1051</v>
      </c>
    </row>
    <row r="140" spans="1:4">
      <c r="A140" s="1061">
        <v>139</v>
      </c>
      <c r="B140" s="1061" t="s">
        <v>1052</v>
      </c>
      <c r="C140" s="1061" t="s">
        <v>1054</v>
      </c>
      <c r="D140" s="1061" t="s">
        <v>1055</v>
      </c>
    </row>
    <row r="141" spans="1:4">
      <c r="A141" s="1061">
        <v>140</v>
      </c>
      <c r="B141" s="1061" t="s">
        <v>1052</v>
      </c>
      <c r="C141" s="1061" t="s">
        <v>1056</v>
      </c>
      <c r="D141" s="1061" t="s">
        <v>1057</v>
      </c>
    </row>
    <row r="142" spans="1:4">
      <c r="A142" s="1061">
        <v>141</v>
      </c>
      <c r="B142" s="1061" t="s">
        <v>1052</v>
      </c>
      <c r="C142" s="1061" t="s">
        <v>1058</v>
      </c>
      <c r="D142" s="1061" t="s">
        <v>1059</v>
      </c>
    </row>
    <row r="143" spans="1:4">
      <c r="A143" s="1061">
        <v>142</v>
      </c>
      <c r="B143" s="1061" t="s">
        <v>1052</v>
      </c>
      <c r="C143" s="1061" t="s">
        <v>1052</v>
      </c>
      <c r="D143" s="1061" t="s">
        <v>1053</v>
      </c>
    </row>
    <row r="144" spans="1:4">
      <c r="A144" s="1061">
        <v>143</v>
      </c>
      <c r="B144" s="1061" t="s">
        <v>1052</v>
      </c>
      <c r="C144" s="1061" t="s">
        <v>1060</v>
      </c>
      <c r="D144" s="1061" t="s">
        <v>1061</v>
      </c>
    </row>
    <row r="145" spans="1:4">
      <c r="A145" s="1061">
        <v>144</v>
      </c>
      <c r="B145" s="1061" t="s">
        <v>1052</v>
      </c>
      <c r="C145" s="1061" t="s">
        <v>1062</v>
      </c>
      <c r="D145" s="1061" t="s">
        <v>1063</v>
      </c>
    </row>
    <row r="146" spans="1:4">
      <c r="A146" s="1061">
        <v>145</v>
      </c>
      <c r="B146" s="1061" t="s">
        <v>1052</v>
      </c>
      <c r="C146" s="1061" t="s">
        <v>1064</v>
      </c>
      <c r="D146" s="1061" t="s">
        <v>1065</v>
      </c>
    </row>
    <row r="147" spans="1:4">
      <c r="A147" s="1061">
        <v>146</v>
      </c>
      <c r="B147" s="1061" t="s">
        <v>1052</v>
      </c>
      <c r="C147" s="1061" t="s">
        <v>1066</v>
      </c>
      <c r="D147" s="1061" t="s">
        <v>1067</v>
      </c>
    </row>
    <row r="148" spans="1:4">
      <c r="A148" s="1061">
        <v>147</v>
      </c>
      <c r="B148" s="1061" t="s">
        <v>1052</v>
      </c>
      <c r="C148" s="1061" t="s">
        <v>830</v>
      </c>
      <c r="D148" s="1061" t="s">
        <v>1068</v>
      </c>
    </row>
    <row r="149" spans="1:4">
      <c r="A149" s="1061">
        <v>148</v>
      </c>
      <c r="B149" s="1061" t="s">
        <v>1052</v>
      </c>
      <c r="C149" s="1061" t="s">
        <v>1069</v>
      </c>
      <c r="D149" s="1061" t="s">
        <v>1070</v>
      </c>
    </row>
    <row r="150" spans="1:4">
      <c r="A150" s="1061">
        <v>149</v>
      </c>
      <c r="B150" s="1061" t="s">
        <v>1052</v>
      </c>
      <c r="C150" s="1061" t="s">
        <v>1071</v>
      </c>
      <c r="D150" s="1061" t="s">
        <v>1072</v>
      </c>
    </row>
    <row r="151" spans="1:4">
      <c r="A151" s="1061">
        <v>150</v>
      </c>
      <c r="B151" s="1061" t="s">
        <v>1052</v>
      </c>
      <c r="C151" s="1061" t="s">
        <v>1073</v>
      </c>
      <c r="D151" s="1061" t="s">
        <v>1074</v>
      </c>
    </row>
    <row r="152" spans="1:4">
      <c r="A152" s="1061">
        <v>151</v>
      </c>
      <c r="B152" s="1061" t="s">
        <v>1075</v>
      </c>
      <c r="C152" s="1061" t="s">
        <v>1077</v>
      </c>
      <c r="D152" s="1061" t="s">
        <v>1078</v>
      </c>
    </row>
    <row r="153" spans="1:4">
      <c r="A153" s="1061">
        <v>152</v>
      </c>
      <c r="B153" s="1061" t="s">
        <v>1075</v>
      </c>
      <c r="C153" s="1061" t="s">
        <v>1075</v>
      </c>
      <c r="D153" s="1061" t="s">
        <v>1076</v>
      </c>
    </row>
    <row r="154" spans="1:4">
      <c r="A154" s="1061">
        <v>153</v>
      </c>
      <c r="B154" s="1061" t="s">
        <v>1075</v>
      </c>
      <c r="C154" s="1061" t="s">
        <v>790</v>
      </c>
      <c r="D154" s="1061" t="s">
        <v>1079</v>
      </c>
    </row>
    <row r="155" spans="1:4">
      <c r="A155" s="1061">
        <v>154</v>
      </c>
      <c r="B155" s="1061" t="s">
        <v>1075</v>
      </c>
      <c r="C155" s="1061" t="s">
        <v>1080</v>
      </c>
      <c r="D155" s="1061" t="s">
        <v>1081</v>
      </c>
    </row>
    <row r="156" spans="1:4">
      <c r="A156" s="1061">
        <v>155</v>
      </c>
      <c r="B156" s="1061" t="s">
        <v>1075</v>
      </c>
      <c r="C156" s="1061" t="s">
        <v>1064</v>
      </c>
      <c r="D156" s="1061" t="s">
        <v>1082</v>
      </c>
    </row>
    <row r="157" spans="1:4">
      <c r="A157" s="1061">
        <v>156</v>
      </c>
      <c r="B157" s="1061" t="s">
        <v>1075</v>
      </c>
      <c r="C157" s="1061" t="s">
        <v>1083</v>
      </c>
      <c r="D157" s="1061" t="s">
        <v>1084</v>
      </c>
    </row>
    <row r="158" spans="1:4">
      <c r="A158" s="1061">
        <v>157</v>
      </c>
      <c r="B158" s="1061" t="s">
        <v>1075</v>
      </c>
      <c r="C158" s="1061" t="s">
        <v>1085</v>
      </c>
      <c r="D158" s="1061" t="s">
        <v>1086</v>
      </c>
    </row>
    <row r="159" spans="1:4">
      <c r="A159" s="1061">
        <v>158</v>
      </c>
      <c r="B159" s="1061" t="s">
        <v>1075</v>
      </c>
      <c r="C159" s="1061" t="s">
        <v>1087</v>
      </c>
      <c r="D159" s="1061" t="s">
        <v>1088</v>
      </c>
    </row>
    <row r="160" spans="1:4">
      <c r="A160" s="1061">
        <v>159</v>
      </c>
      <c r="B160" s="1061" t="s">
        <v>1075</v>
      </c>
      <c r="C160" s="1061" t="s">
        <v>1089</v>
      </c>
      <c r="D160" s="1061" t="s">
        <v>1090</v>
      </c>
    </row>
    <row r="161" spans="1:4">
      <c r="A161" s="1061">
        <v>160</v>
      </c>
      <c r="B161" s="1061" t="s">
        <v>1091</v>
      </c>
      <c r="C161" s="1061" t="s">
        <v>1093</v>
      </c>
      <c r="D161" s="1061" t="s">
        <v>1094</v>
      </c>
    </row>
    <row r="162" spans="1:4">
      <c r="A162" s="1061">
        <v>161</v>
      </c>
      <c r="B162" s="1061" t="s">
        <v>1091</v>
      </c>
      <c r="C162" s="1061" t="s">
        <v>1095</v>
      </c>
      <c r="D162" s="1061" t="s">
        <v>1096</v>
      </c>
    </row>
    <row r="163" spans="1:4">
      <c r="A163" s="1061">
        <v>162</v>
      </c>
      <c r="B163" s="1061" t="s">
        <v>1091</v>
      </c>
      <c r="C163" s="1061" t="s">
        <v>1097</v>
      </c>
      <c r="D163" s="1061" t="s">
        <v>1098</v>
      </c>
    </row>
    <row r="164" spans="1:4">
      <c r="A164" s="1061">
        <v>163</v>
      </c>
      <c r="B164" s="1061" t="s">
        <v>1091</v>
      </c>
      <c r="C164" s="1061" t="s">
        <v>1099</v>
      </c>
      <c r="D164" s="1061" t="s">
        <v>1100</v>
      </c>
    </row>
    <row r="165" spans="1:4">
      <c r="A165" s="1061">
        <v>164</v>
      </c>
      <c r="B165" s="1061" t="s">
        <v>1091</v>
      </c>
      <c r="C165" s="1061" t="s">
        <v>1101</v>
      </c>
      <c r="D165" s="1061" t="s">
        <v>1102</v>
      </c>
    </row>
    <row r="166" spans="1:4">
      <c r="A166" s="1061">
        <v>165</v>
      </c>
      <c r="B166" s="1061" t="s">
        <v>1091</v>
      </c>
      <c r="C166" s="1061" t="s">
        <v>1103</v>
      </c>
      <c r="D166" s="1061" t="s">
        <v>1104</v>
      </c>
    </row>
    <row r="167" spans="1:4">
      <c r="A167" s="1061">
        <v>166</v>
      </c>
      <c r="B167" s="1061" t="s">
        <v>1091</v>
      </c>
      <c r="C167" s="1061" t="s">
        <v>1105</v>
      </c>
      <c r="D167" s="1061" t="s">
        <v>1106</v>
      </c>
    </row>
    <row r="168" spans="1:4">
      <c r="A168" s="1061">
        <v>167</v>
      </c>
      <c r="B168" s="1061" t="s">
        <v>1091</v>
      </c>
      <c r="C168" s="1061" t="s">
        <v>1091</v>
      </c>
      <c r="D168" s="1061" t="s">
        <v>1092</v>
      </c>
    </row>
    <row r="169" spans="1:4">
      <c r="A169" s="1061">
        <v>168</v>
      </c>
      <c r="B169" s="1061" t="s">
        <v>1091</v>
      </c>
      <c r="C169" s="1061" t="s">
        <v>1107</v>
      </c>
      <c r="D169" s="1061" t="s">
        <v>1108</v>
      </c>
    </row>
    <row r="170" spans="1:4">
      <c r="A170" s="1061">
        <v>169</v>
      </c>
      <c r="B170" s="1061" t="s">
        <v>1091</v>
      </c>
      <c r="C170" s="1061" t="s">
        <v>1109</v>
      </c>
      <c r="D170" s="1061" t="s">
        <v>1110</v>
      </c>
    </row>
    <row r="171" spans="1:4">
      <c r="A171" s="1061">
        <v>170</v>
      </c>
      <c r="B171" s="1061" t="s">
        <v>1091</v>
      </c>
      <c r="C171" s="1061" t="s">
        <v>1111</v>
      </c>
      <c r="D171" s="1061" t="s">
        <v>1112</v>
      </c>
    </row>
    <row r="172" spans="1:4">
      <c r="A172" s="1061">
        <v>171</v>
      </c>
      <c r="B172" s="1061" t="s">
        <v>1091</v>
      </c>
      <c r="C172" s="1061" t="s">
        <v>1113</v>
      </c>
      <c r="D172" s="1061" t="s">
        <v>1114</v>
      </c>
    </row>
    <row r="173" spans="1:4">
      <c r="A173" s="1061">
        <v>172</v>
      </c>
      <c r="B173" s="1061" t="s">
        <v>1091</v>
      </c>
      <c r="C173" s="1061" t="s">
        <v>1115</v>
      </c>
      <c r="D173" s="1061" t="s">
        <v>1116</v>
      </c>
    </row>
    <row r="174" spans="1:4">
      <c r="A174" s="1061">
        <v>173</v>
      </c>
      <c r="B174" s="1061" t="s">
        <v>1117</v>
      </c>
      <c r="C174" s="1061" t="s">
        <v>1119</v>
      </c>
      <c r="D174" s="1061" t="s">
        <v>1120</v>
      </c>
    </row>
    <row r="175" spans="1:4">
      <c r="A175" s="1061">
        <v>174</v>
      </c>
      <c r="B175" s="1061" t="s">
        <v>1117</v>
      </c>
      <c r="C175" s="1061" t="s">
        <v>1121</v>
      </c>
      <c r="D175" s="1061" t="s">
        <v>1122</v>
      </c>
    </row>
    <row r="176" spans="1:4">
      <c r="A176" s="1061">
        <v>175</v>
      </c>
      <c r="B176" s="1061" t="s">
        <v>1117</v>
      </c>
      <c r="C176" s="1061" t="s">
        <v>1123</v>
      </c>
      <c r="D176" s="1061" t="s">
        <v>1124</v>
      </c>
    </row>
    <row r="177" spans="1:4">
      <c r="A177" s="1061">
        <v>176</v>
      </c>
      <c r="B177" s="1061" t="s">
        <v>1117</v>
      </c>
      <c r="C177" s="1061" t="s">
        <v>1125</v>
      </c>
      <c r="D177" s="1061" t="s">
        <v>1126</v>
      </c>
    </row>
    <row r="178" spans="1:4">
      <c r="A178" s="1061">
        <v>177</v>
      </c>
      <c r="B178" s="1061" t="s">
        <v>1117</v>
      </c>
      <c r="C178" s="1061" t="s">
        <v>1117</v>
      </c>
      <c r="D178" s="1061" t="s">
        <v>1118</v>
      </c>
    </row>
    <row r="179" spans="1:4">
      <c r="A179" s="1061">
        <v>178</v>
      </c>
      <c r="B179" s="1061" t="s">
        <v>1117</v>
      </c>
      <c r="C179" s="1061" t="s">
        <v>1127</v>
      </c>
      <c r="D179" s="1061" t="s">
        <v>1128</v>
      </c>
    </row>
    <row r="180" spans="1:4">
      <c r="A180" s="1061">
        <v>179</v>
      </c>
      <c r="B180" s="1061" t="s">
        <v>1117</v>
      </c>
      <c r="C180" s="1061" t="s">
        <v>1129</v>
      </c>
      <c r="D180" s="1061" t="s">
        <v>1130</v>
      </c>
    </row>
    <row r="181" spans="1:4">
      <c r="A181" s="1061">
        <v>180</v>
      </c>
      <c r="B181" s="1061" t="s">
        <v>1117</v>
      </c>
      <c r="C181" s="1061" t="s">
        <v>1131</v>
      </c>
      <c r="D181" s="1061" t="s">
        <v>1132</v>
      </c>
    </row>
    <row r="182" spans="1:4">
      <c r="A182" s="1061">
        <v>181</v>
      </c>
      <c r="B182" s="1061" t="s">
        <v>1117</v>
      </c>
      <c r="C182" s="1061" t="s">
        <v>1133</v>
      </c>
      <c r="D182" s="1061" t="s">
        <v>1134</v>
      </c>
    </row>
    <row r="183" spans="1:4">
      <c r="A183" s="1061">
        <v>182</v>
      </c>
      <c r="B183" s="1061" t="s">
        <v>1117</v>
      </c>
      <c r="C183" s="1061" t="s">
        <v>1135</v>
      </c>
      <c r="D183" s="1061" t="s">
        <v>1136</v>
      </c>
    </row>
    <row r="184" spans="1:4">
      <c r="A184" s="1061">
        <v>183</v>
      </c>
      <c r="B184" s="1061" t="s">
        <v>1117</v>
      </c>
      <c r="C184" s="1061" t="s">
        <v>1137</v>
      </c>
      <c r="D184" s="1061" t="s">
        <v>1138</v>
      </c>
    </row>
    <row r="185" spans="1:4">
      <c r="A185" s="1061">
        <v>184</v>
      </c>
      <c r="B185" s="1061" t="s">
        <v>1139</v>
      </c>
      <c r="C185" s="1061" t="s">
        <v>1141</v>
      </c>
      <c r="D185" s="1061" t="s">
        <v>1142</v>
      </c>
    </row>
    <row r="186" spans="1:4">
      <c r="A186" s="1061">
        <v>185</v>
      </c>
      <c r="B186" s="1061" t="s">
        <v>1139</v>
      </c>
      <c r="C186" s="1061" t="s">
        <v>1143</v>
      </c>
      <c r="D186" s="1061" t="s">
        <v>1144</v>
      </c>
    </row>
    <row r="187" spans="1:4">
      <c r="A187" s="1061">
        <v>186</v>
      </c>
      <c r="B187" s="1061" t="s">
        <v>1139</v>
      </c>
      <c r="C187" s="1061" t="s">
        <v>1145</v>
      </c>
      <c r="D187" s="1061" t="s">
        <v>1146</v>
      </c>
    </row>
    <row r="188" spans="1:4">
      <c r="A188" s="1061">
        <v>187</v>
      </c>
      <c r="B188" s="1061" t="s">
        <v>1139</v>
      </c>
      <c r="C188" s="1061" t="s">
        <v>1139</v>
      </c>
      <c r="D188" s="1061" t="s">
        <v>1140</v>
      </c>
    </row>
    <row r="189" spans="1:4">
      <c r="A189" s="1061">
        <v>188</v>
      </c>
      <c r="B189" s="1061" t="s">
        <v>1139</v>
      </c>
      <c r="C189" s="1061" t="s">
        <v>1147</v>
      </c>
      <c r="D189" s="1061" t="s">
        <v>1148</v>
      </c>
    </row>
    <row r="190" spans="1:4">
      <c r="A190" s="1061">
        <v>189</v>
      </c>
      <c r="B190" s="1061" t="s">
        <v>1139</v>
      </c>
      <c r="C190" s="1061" t="s">
        <v>1149</v>
      </c>
      <c r="D190" s="1061" t="s">
        <v>1150</v>
      </c>
    </row>
    <row r="191" spans="1:4">
      <c r="A191" s="1061">
        <v>190</v>
      </c>
      <c r="B191" s="1061" t="s">
        <v>1139</v>
      </c>
      <c r="C191" s="1061" t="s">
        <v>1151</v>
      </c>
      <c r="D191" s="1061" t="s">
        <v>1152</v>
      </c>
    </row>
    <row r="192" spans="1:4">
      <c r="A192" s="1061">
        <v>191</v>
      </c>
      <c r="B192" s="1061" t="s">
        <v>1139</v>
      </c>
      <c r="C192" s="1061" t="s">
        <v>1153</v>
      </c>
      <c r="D192" s="1061" t="s">
        <v>1154</v>
      </c>
    </row>
    <row r="193" spans="1:4">
      <c r="A193" s="1061">
        <v>192</v>
      </c>
      <c r="B193" s="1061" t="s">
        <v>1155</v>
      </c>
      <c r="C193" s="1061" t="s">
        <v>1157</v>
      </c>
      <c r="D193" s="1061" t="s">
        <v>1158</v>
      </c>
    </row>
    <row r="194" spans="1:4">
      <c r="A194" s="1061">
        <v>193</v>
      </c>
      <c r="B194" s="1061" t="s">
        <v>1155</v>
      </c>
      <c r="C194" s="1061" t="s">
        <v>1159</v>
      </c>
      <c r="D194" s="1061" t="s">
        <v>1160</v>
      </c>
    </row>
    <row r="195" spans="1:4">
      <c r="A195" s="1061">
        <v>194</v>
      </c>
      <c r="B195" s="1061" t="s">
        <v>1155</v>
      </c>
      <c r="C195" s="1061" t="s">
        <v>1161</v>
      </c>
      <c r="D195" s="1061" t="s">
        <v>1162</v>
      </c>
    </row>
    <row r="196" spans="1:4">
      <c r="A196" s="1061">
        <v>195</v>
      </c>
      <c r="B196" s="1061" t="s">
        <v>1155</v>
      </c>
      <c r="C196" s="1061" t="s">
        <v>1163</v>
      </c>
      <c r="D196" s="1061" t="s">
        <v>1164</v>
      </c>
    </row>
    <row r="197" spans="1:4">
      <c r="A197" s="1061">
        <v>196</v>
      </c>
      <c r="B197" s="1061" t="s">
        <v>1155</v>
      </c>
      <c r="C197" s="1061" t="s">
        <v>1165</v>
      </c>
      <c r="D197" s="1061" t="s">
        <v>1166</v>
      </c>
    </row>
    <row r="198" spans="1:4">
      <c r="A198" s="1061">
        <v>197</v>
      </c>
      <c r="B198" s="1061" t="s">
        <v>1155</v>
      </c>
      <c r="C198" s="1061" t="s">
        <v>1017</v>
      </c>
      <c r="D198" s="1061" t="s">
        <v>1167</v>
      </c>
    </row>
    <row r="199" spans="1:4">
      <c r="A199" s="1061">
        <v>198</v>
      </c>
      <c r="B199" s="1061" t="s">
        <v>1155</v>
      </c>
      <c r="C199" s="1061" t="s">
        <v>1168</v>
      </c>
      <c r="D199" s="1061" t="s">
        <v>1169</v>
      </c>
    </row>
    <row r="200" spans="1:4">
      <c r="A200" s="1061">
        <v>199</v>
      </c>
      <c r="B200" s="1061" t="s">
        <v>1155</v>
      </c>
      <c r="C200" s="1061" t="s">
        <v>983</v>
      </c>
      <c r="D200" s="1061" t="s">
        <v>1170</v>
      </c>
    </row>
    <row r="201" spans="1:4">
      <c r="A201" s="1061">
        <v>200</v>
      </c>
      <c r="B201" s="1061" t="s">
        <v>1155</v>
      </c>
      <c r="C201" s="1061" t="s">
        <v>1155</v>
      </c>
      <c r="D201" s="1061" t="s">
        <v>1156</v>
      </c>
    </row>
    <row r="202" spans="1:4">
      <c r="A202" s="1061">
        <v>201</v>
      </c>
      <c r="B202" s="1061" t="s">
        <v>1155</v>
      </c>
      <c r="C202" s="1061" t="s">
        <v>1171</v>
      </c>
      <c r="D202" s="1061" t="s">
        <v>1172</v>
      </c>
    </row>
    <row r="203" spans="1:4">
      <c r="A203" s="1061">
        <v>202</v>
      </c>
      <c r="B203" s="1061" t="s">
        <v>1155</v>
      </c>
      <c r="C203" s="1061" t="s">
        <v>1173</v>
      </c>
      <c r="D203" s="1061" t="s">
        <v>1174</v>
      </c>
    </row>
    <row r="204" spans="1:4">
      <c r="A204" s="1061">
        <v>203</v>
      </c>
      <c r="B204" s="1061" t="s">
        <v>1155</v>
      </c>
      <c r="C204" s="1061" t="s">
        <v>1175</v>
      </c>
      <c r="D204" s="1061" t="s">
        <v>1176</v>
      </c>
    </row>
    <row r="205" spans="1:4">
      <c r="A205" s="1061">
        <v>204</v>
      </c>
      <c r="B205" s="1061" t="s">
        <v>1155</v>
      </c>
      <c r="C205" s="1061" t="s">
        <v>1177</v>
      </c>
      <c r="D205" s="1061" t="s">
        <v>1178</v>
      </c>
    </row>
    <row r="206" spans="1:4">
      <c r="A206" s="1061">
        <v>205</v>
      </c>
      <c r="B206" s="1061" t="s">
        <v>1155</v>
      </c>
      <c r="C206" s="1061" t="s">
        <v>1179</v>
      </c>
      <c r="D206" s="1061" t="s">
        <v>1180</v>
      </c>
    </row>
    <row r="207" spans="1:4">
      <c r="A207" s="1061">
        <v>206</v>
      </c>
      <c r="B207" s="1061" t="s">
        <v>1155</v>
      </c>
      <c r="C207" s="1061" t="s">
        <v>1181</v>
      </c>
      <c r="D207" s="1061" t="s">
        <v>1182</v>
      </c>
    </row>
    <row r="208" spans="1:4">
      <c r="A208" s="1061">
        <v>207</v>
      </c>
      <c r="B208" s="1061" t="s">
        <v>1155</v>
      </c>
      <c r="C208" s="1061" t="s">
        <v>1183</v>
      </c>
      <c r="D208" s="1061" t="s">
        <v>1184</v>
      </c>
    </row>
    <row r="209" spans="1:4">
      <c r="A209" s="1061">
        <v>208</v>
      </c>
      <c r="B209" s="1061" t="s">
        <v>1185</v>
      </c>
      <c r="C209" s="1061" t="s">
        <v>1187</v>
      </c>
      <c r="D209" s="1061" t="s">
        <v>1188</v>
      </c>
    </row>
    <row r="210" spans="1:4">
      <c r="A210" s="1061">
        <v>209</v>
      </c>
      <c r="B210" s="1061" t="s">
        <v>1185</v>
      </c>
      <c r="C210" s="1061" t="s">
        <v>1185</v>
      </c>
      <c r="D210" s="1061" t="s">
        <v>1186</v>
      </c>
    </row>
    <row r="211" spans="1:4">
      <c r="A211" s="1061">
        <v>210</v>
      </c>
      <c r="B211" s="1061" t="s">
        <v>1185</v>
      </c>
      <c r="C211" s="1061" t="s">
        <v>1189</v>
      </c>
      <c r="D211" s="1061" t="s">
        <v>1190</v>
      </c>
    </row>
    <row r="212" spans="1:4">
      <c r="A212" s="1061">
        <v>211</v>
      </c>
      <c r="B212" s="1061" t="s">
        <v>1185</v>
      </c>
      <c r="C212" s="1061" t="s">
        <v>1191</v>
      </c>
      <c r="D212" s="1061" t="s">
        <v>1192</v>
      </c>
    </row>
    <row r="213" spans="1:4">
      <c r="A213" s="1061">
        <v>212</v>
      </c>
      <c r="B213" s="1061" t="s">
        <v>1193</v>
      </c>
      <c r="C213" s="1061" t="s">
        <v>1195</v>
      </c>
      <c r="D213" s="1061" t="s">
        <v>1196</v>
      </c>
    </row>
    <row r="214" spans="1:4">
      <c r="A214" s="1061">
        <v>213</v>
      </c>
      <c r="B214" s="1061" t="s">
        <v>1193</v>
      </c>
      <c r="C214" s="1061" t="s">
        <v>1197</v>
      </c>
      <c r="D214" s="1061" t="s">
        <v>1198</v>
      </c>
    </row>
    <row r="215" spans="1:4">
      <c r="A215" s="1061">
        <v>214</v>
      </c>
      <c r="B215" s="1061" t="s">
        <v>1193</v>
      </c>
      <c r="C215" s="1061" t="s">
        <v>1199</v>
      </c>
      <c r="D215" s="1061" t="s">
        <v>1200</v>
      </c>
    </row>
    <row r="216" spans="1:4">
      <c r="A216" s="1061">
        <v>215</v>
      </c>
      <c r="B216" s="1061" t="s">
        <v>1193</v>
      </c>
      <c r="C216" s="1061" t="s">
        <v>1201</v>
      </c>
      <c r="D216" s="1061" t="s">
        <v>1202</v>
      </c>
    </row>
    <row r="217" spans="1:4">
      <c r="A217" s="1061">
        <v>216</v>
      </c>
      <c r="B217" s="1061" t="s">
        <v>1193</v>
      </c>
      <c r="C217" s="1061" t="s">
        <v>1203</v>
      </c>
      <c r="D217" s="1061" t="s">
        <v>1204</v>
      </c>
    </row>
    <row r="218" spans="1:4">
      <c r="A218" s="1061">
        <v>217</v>
      </c>
      <c r="B218" s="1061" t="s">
        <v>1193</v>
      </c>
      <c r="C218" s="1061" t="s">
        <v>1193</v>
      </c>
      <c r="D218" s="1061" t="s">
        <v>1194</v>
      </c>
    </row>
    <row r="219" spans="1:4">
      <c r="A219" s="1061">
        <v>218</v>
      </c>
      <c r="B219" s="1061" t="s">
        <v>1193</v>
      </c>
      <c r="C219" s="1061" t="s">
        <v>1205</v>
      </c>
      <c r="D219" s="1061" t="s">
        <v>1206</v>
      </c>
    </row>
    <row r="220" spans="1:4">
      <c r="A220" s="1061">
        <v>219</v>
      </c>
      <c r="B220" s="1061" t="s">
        <v>1193</v>
      </c>
      <c r="C220" s="1061" t="s">
        <v>1207</v>
      </c>
      <c r="D220" s="1061" t="s">
        <v>1208</v>
      </c>
    </row>
    <row r="221" spans="1:4">
      <c r="A221" s="1061">
        <v>220</v>
      </c>
      <c r="B221" s="1061" t="s">
        <v>1193</v>
      </c>
      <c r="C221" s="1061" t="s">
        <v>1209</v>
      </c>
      <c r="D221" s="1061" t="s">
        <v>1210</v>
      </c>
    </row>
    <row r="222" spans="1:4">
      <c r="A222" s="1061">
        <v>221</v>
      </c>
      <c r="B222" s="1061" t="s">
        <v>1193</v>
      </c>
      <c r="C222" s="1061" t="s">
        <v>1211</v>
      </c>
      <c r="D222" s="1061" t="s">
        <v>1212</v>
      </c>
    </row>
    <row r="223" spans="1:4">
      <c r="A223" s="1061">
        <v>222</v>
      </c>
      <c r="B223" s="1061" t="s">
        <v>1213</v>
      </c>
      <c r="C223" s="1061" t="s">
        <v>1215</v>
      </c>
      <c r="D223" s="1061" t="s">
        <v>1216</v>
      </c>
    </row>
    <row r="224" spans="1:4">
      <c r="A224" s="1061">
        <v>223</v>
      </c>
      <c r="B224" s="1061" t="s">
        <v>1213</v>
      </c>
      <c r="C224" s="1061" t="s">
        <v>1217</v>
      </c>
      <c r="D224" s="1061" t="s">
        <v>1218</v>
      </c>
    </row>
    <row r="225" spans="1:4">
      <c r="A225" s="1061">
        <v>224</v>
      </c>
      <c r="B225" s="1061" t="s">
        <v>1213</v>
      </c>
      <c r="C225" s="1061" t="s">
        <v>1219</v>
      </c>
      <c r="D225" s="1061" t="s">
        <v>1220</v>
      </c>
    </row>
    <row r="226" spans="1:4">
      <c r="A226" s="1061">
        <v>225</v>
      </c>
      <c r="B226" s="1061" t="s">
        <v>1213</v>
      </c>
      <c r="C226" s="1061" t="s">
        <v>1221</v>
      </c>
      <c r="D226" s="1061" t="s">
        <v>1222</v>
      </c>
    </row>
    <row r="227" spans="1:4">
      <c r="A227" s="1061">
        <v>226</v>
      </c>
      <c r="B227" s="1061" t="s">
        <v>1213</v>
      </c>
      <c r="C227" s="1061" t="s">
        <v>1223</v>
      </c>
      <c r="D227" s="1061" t="s">
        <v>1224</v>
      </c>
    </row>
    <row r="228" spans="1:4">
      <c r="A228" s="1061">
        <v>227</v>
      </c>
      <c r="B228" s="1061" t="s">
        <v>1213</v>
      </c>
      <c r="C228" s="1061" t="s">
        <v>1213</v>
      </c>
      <c r="D228" s="1061" t="s">
        <v>1214</v>
      </c>
    </row>
    <row r="229" spans="1:4">
      <c r="A229" s="1061">
        <v>228</v>
      </c>
      <c r="B229" s="1061" t="s">
        <v>1213</v>
      </c>
      <c r="C229" s="1061" t="s">
        <v>1225</v>
      </c>
      <c r="D229" s="1061" t="s">
        <v>1226</v>
      </c>
    </row>
    <row r="230" spans="1:4">
      <c r="A230" s="1061">
        <v>229</v>
      </c>
      <c r="B230" s="1061" t="s">
        <v>1213</v>
      </c>
      <c r="C230" s="1061" t="s">
        <v>1227</v>
      </c>
      <c r="D230" s="1061" t="s">
        <v>1228</v>
      </c>
    </row>
    <row r="231" spans="1:4">
      <c r="A231" s="1061">
        <v>230</v>
      </c>
      <c r="B231" s="1061" t="s">
        <v>1213</v>
      </c>
      <c r="C231" s="1061" t="s">
        <v>1229</v>
      </c>
      <c r="D231" s="1061" t="s">
        <v>1230</v>
      </c>
    </row>
    <row r="232" spans="1:4">
      <c r="A232" s="1061">
        <v>231</v>
      </c>
      <c r="B232" s="1061" t="s">
        <v>1231</v>
      </c>
      <c r="C232" s="1061" t="s">
        <v>1233</v>
      </c>
      <c r="D232" s="1061" t="s">
        <v>1234</v>
      </c>
    </row>
    <row r="233" spans="1:4">
      <c r="A233" s="1061">
        <v>232</v>
      </c>
      <c r="B233" s="1061" t="s">
        <v>1231</v>
      </c>
      <c r="C233" s="1061" t="s">
        <v>1235</v>
      </c>
      <c r="D233" s="1061" t="s">
        <v>1236</v>
      </c>
    </row>
    <row r="234" spans="1:4">
      <c r="A234" s="1061">
        <v>233</v>
      </c>
      <c r="B234" s="1061" t="s">
        <v>1231</v>
      </c>
      <c r="C234" s="1061" t="s">
        <v>1237</v>
      </c>
      <c r="D234" s="1061" t="s">
        <v>1238</v>
      </c>
    </row>
    <row r="235" spans="1:4">
      <c r="A235" s="1061">
        <v>234</v>
      </c>
      <c r="B235" s="1061" t="s">
        <v>1231</v>
      </c>
      <c r="C235" s="1061" t="s">
        <v>1239</v>
      </c>
      <c r="D235" s="1061" t="s">
        <v>1240</v>
      </c>
    </row>
    <row r="236" spans="1:4">
      <c r="A236" s="1061">
        <v>235</v>
      </c>
      <c r="B236" s="1061" t="s">
        <v>1231</v>
      </c>
      <c r="C236" s="1061" t="s">
        <v>1241</v>
      </c>
      <c r="D236" s="1061" t="s">
        <v>1242</v>
      </c>
    </row>
    <row r="237" spans="1:4">
      <c r="A237" s="1061">
        <v>236</v>
      </c>
      <c r="B237" s="1061" t="s">
        <v>1231</v>
      </c>
      <c r="C237" s="1061" t="s">
        <v>1243</v>
      </c>
      <c r="D237" s="1061" t="s">
        <v>1244</v>
      </c>
    </row>
    <row r="238" spans="1:4">
      <c r="A238" s="1061">
        <v>237</v>
      </c>
      <c r="B238" s="1061" t="s">
        <v>1231</v>
      </c>
      <c r="C238" s="1061" t="s">
        <v>1231</v>
      </c>
      <c r="D238" s="1061" t="s">
        <v>1232</v>
      </c>
    </row>
    <row r="239" spans="1:4">
      <c r="A239" s="1061">
        <v>238</v>
      </c>
      <c r="B239" s="1061" t="s">
        <v>1231</v>
      </c>
      <c r="C239" s="1061" t="s">
        <v>1245</v>
      </c>
      <c r="D239" s="1061" t="s">
        <v>1246</v>
      </c>
    </row>
    <row r="240" spans="1:4">
      <c r="A240" s="1061">
        <v>239</v>
      </c>
      <c r="B240" s="1061" t="s">
        <v>1231</v>
      </c>
      <c r="C240" s="1061" t="s">
        <v>1247</v>
      </c>
      <c r="D240" s="1061" t="s">
        <v>1248</v>
      </c>
    </row>
    <row r="241" spans="1:4">
      <c r="A241" s="1061">
        <v>240</v>
      </c>
      <c r="B241" s="1061" t="s">
        <v>1231</v>
      </c>
      <c r="C241" s="1061" t="s">
        <v>1131</v>
      </c>
      <c r="D241" s="1061" t="s">
        <v>1249</v>
      </c>
    </row>
    <row r="242" spans="1:4">
      <c r="A242" s="1061">
        <v>241</v>
      </c>
      <c r="B242" s="1061" t="s">
        <v>1231</v>
      </c>
      <c r="C242" s="1061" t="s">
        <v>1250</v>
      </c>
      <c r="D242" s="1061" t="s">
        <v>1251</v>
      </c>
    </row>
    <row r="243" spans="1:4">
      <c r="A243" s="1061">
        <v>242</v>
      </c>
      <c r="B243" s="1061" t="s">
        <v>1231</v>
      </c>
      <c r="C243" s="1061" t="s">
        <v>1252</v>
      </c>
      <c r="D243" s="1061" t="s">
        <v>1253</v>
      </c>
    </row>
    <row r="244" spans="1:4">
      <c r="A244" s="1061">
        <v>243</v>
      </c>
      <c r="B244" s="1061" t="s">
        <v>1231</v>
      </c>
      <c r="C244" s="1061" t="s">
        <v>1254</v>
      </c>
      <c r="D244" s="1061" t="s">
        <v>1255</v>
      </c>
    </row>
    <row r="245" spans="1:4">
      <c r="A245" s="1061">
        <v>244</v>
      </c>
      <c r="B245" s="1061" t="s">
        <v>1231</v>
      </c>
      <c r="C245" s="1061" t="s">
        <v>1256</v>
      </c>
      <c r="D245" s="1061" t="s">
        <v>1257</v>
      </c>
    </row>
    <row r="246" spans="1:4">
      <c r="A246" s="1061">
        <v>245</v>
      </c>
      <c r="B246" s="1061" t="s">
        <v>1258</v>
      </c>
      <c r="C246" s="1061" t="s">
        <v>1260</v>
      </c>
      <c r="D246" s="1061" t="s">
        <v>1261</v>
      </c>
    </row>
    <row r="247" spans="1:4">
      <c r="A247" s="1061">
        <v>246</v>
      </c>
      <c r="B247" s="1061" t="s">
        <v>1258</v>
      </c>
      <c r="C247" s="1061" t="s">
        <v>1262</v>
      </c>
      <c r="D247" s="1061" t="s">
        <v>1263</v>
      </c>
    </row>
    <row r="248" spans="1:4">
      <c r="A248" s="1061">
        <v>247</v>
      </c>
      <c r="B248" s="1061" t="s">
        <v>1258</v>
      </c>
      <c r="C248" s="1061" t="s">
        <v>1258</v>
      </c>
      <c r="D248" s="1061" t="s">
        <v>1259</v>
      </c>
    </row>
    <row r="249" spans="1:4">
      <c r="A249" s="1061">
        <v>248</v>
      </c>
      <c r="B249" s="1061" t="s">
        <v>1258</v>
      </c>
      <c r="C249" s="1061" t="s">
        <v>1264</v>
      </c>
      <c r="D249" s="1061" t="s">
        <v>1265</v>
      </c>
    </row>
    <row r="250" spans="1:4">
      <c r="A250" s="1061">
        <v>249</v>
      </c>
      <c r="B250" s="1061" t="s">
        <v>1258</v>
      </c>
      <c r="C250" s="1061" t="s">
        <v>1266</v>
      </c>
      <c r="D250" s="1061" t="s">
        <v>1267</v>
      </c>
    </row>
    <row r="251" spans="1:4">
      <c r="A251" s="1061">
        <v>250</v>
      </c>
      <c r="B251" s="1061" t="s">
        <v>1258</v>
      </c>
      <c r="C251" s="1061" t="s">
        <v>1268</v>
      </c>
      <c r="D251" s="1061" t="s">
        <v>1269</v>
      </c>
    </row>
    <row r="252" spans="1:4">
      <c r="A252" s="1061">
        <v>251</v>
      </c>
      <c r="B252" s="1061" t="s">
        <v>1258</v>
      </c>
      <c r="C252" s="1061" t="s">
        <v>1270</v>
      </c>
      <c r="D252" s="1061" t="s">
        <v>1271</v>
      </c>
    </row>
    <row r="253" spans="1:4">
      <c r="A253" s="1061">
        <v>252</v>
      </c>
      <c r="B253" s="1061" t="s">
        <v>1258</v>
      </c>
      <c r="C253" s="1061" t="s">
        <v>1272</v>
      </c>
      <c r="D253" s="1061" t="s">
        <v>1273</v>
      </c>
    </row>
    <row r="254" spans="1:4">
      <c r="A254" s="1061">
        <v>253</v>
      </c>
      <c r="B254" s="1061" t="s">
        <v>1274</v>
      </c>
      <c r="C254" s="1061" t="s">
        <v>1276</v>
      </c>
      <c r="D254" s="1061" t="s">
        <v>1277</v>
      </c>
    </row>
    <row r="255" spans="1:4">
      <c r="A255" s="1061">
        <v>254</v>
      </c>
      <c r="B255" s="1061" t="s">
        <v>1274</v>
      </c>
      <c r="C255" s="1061" t="s">
        <v>1278</v>
      </c>
      <c r="D255" s="1061" t="s">
        <v>1279</v>
      </c>
    </row>
    <row r="256" spans="1:4">
      <c r="A256" s="1061">
        <v>255</v>
      </c>
      <c r="B256" s="1061" t="s">
        <v>1274</v>
      </c>
      <c r="C256" s="1061" t="s">
        <v>1280</v>
      </c>
      <c r="D256" s="1061" t="s">
        <v>1281</v>
      </c>
    </row>
    <row r="257" spans="1:4">
      <c r="A257" s="1061">
        <v>256</v>
      </c>
      <c r="B257" s="1061" t="s">
        <v>1274</v>
      </c>
      <c r="C257" s="1061" t="s">
        <v>1282</v>
      </c>
      <c r="D257" s="1061" t="s">
        <v>1283</v>
      </c>
    </row>
    <row r="258" spans="1:4">
      <c r="A258" s="1061">
        <v>257</v>
      </c>
      <c r="B258" s="1061" t="s">
        <v>1274</v>
      </c>
      <c r="C258" s="1061" t="s">
        <v>1284</v>
      </c>
      <c r="D258" s="1061" t="s">
        <v>1285</v>
      </c>
    </row>
    <row r="259" spans="1:4">
      <c r="A259" s="1061">
        <v>258</v>
      </c>
      <c r="B259" s="1061" t="s">
        <v>1274</v>
      </c>
      <c r="C259" s="1061" t="s">
        <v>1286</v>
      </c>
      <c r="D259" s="1061" t="s">
        <v>1287</v>
      </c>
    </row>
    <row r="260" spans="1:4">
      <c r="A260" s="1061">
        <v>259</v>
      </c>
      <c r="B260" s="1061" t="s">
        <v>1274</v>
      </c>
      <c r="C260" s="1061" t="s">
        <v>1274</v>
      </c>
      <c r="D260" s="1061" t="s">
        <v>1275</v>
      </c>
    </row>
    <row r="261" spans="1:4">
      <c r="A261" s="1061">
        <v>260</v>
      </c>
      <c r="B261" s="1061" t="s">
        <v>1274</v>
      </c>
      <c r="C261" s="1061" t="s">
        <v>1288</v>
      </c>
      <c r="D261" s="1061" t="s">
        <v>1289</v>
      </c>
    </row>
    <row r="262" spans="1:4">
      <c r="A262" s="1061">
        <v>261</v>
      </c>
      <c r="B262" s="1061" t="s">
        <v>1274</v>
      </c>
      <c r="C262" s="1061" t="s">
        <v>1290</v>
      </c>
      <c r="D262" s="1061" t="s">
        <v>1291</v>
      </c>
    </row>
    <row r="263" spans="1:4">
      <c r="A263" s="1061">
        <v>262</v>
      </c>
      <c r="B263" s="1061" t="s">
        <v>1274</v>
      </c>
      <c r="C263" s="1061" t="s">
        <v>1292</v>
      </c>
      <c r="D263" s="1061" t="s">
        <v>1293</v>
      </c>
    </row>
    <row r="264" spans="1:4">
      <c r="A264" s="1061">
        <v>263</v>
      </c>
      <c r="B264" s="1061" t="s">
        <v>1294</v>
      </c>
      <c r="C264" s="1061" t="s">
        <v>1296</v>
      </c>
      <c r="D264" s="1061" t="s">
        <v>1297</v>
      </c>
    </row>
    <row r="265" spans="1:4">
      <c r="A265" s="1061">
        <v>264</v>
      </c>
      <c r="B265" s="1061" t="s">
        <v>1294</v>
      </c>
      <c r="C265" s="1061" t="s">
        <v>1080</v>
      </c>
      <c r="D265" s="1061" t="s">
        <v>1298</v>
      </c>
    </row>
    <row r="266" spans="1:4">
      <c r="A266" s="1061">
        <v>265</v>
      </c>
      <c r="B266" s="1061" t="s">
        <v>1294</v>
      </c>
      <c r="C266" s="1061" t="s">
        <v>1299</v>
      </c>
      <c r="D266" s="1061" t="s">
        <v>1300</v>
      </c>
    </row>
    <row r="267" spans="1:4">
      <c r="A267" s="1061">
        <v>266</v>
      </c>
      <c r="B267" s="1061" t="s">
        <v>1294</v>
      </c>
      <c r="C267" s="1061" t="s">
        <v>1301</v>
      </c>
      <c r="D267" s="1061" t="s">
        <v>1302</v>
      </c>
    </row>
    <row r="268" spans="1:4">
      <c r="A268" s="1061">
        <v>267</v>
      </c>
      <c r="B268" s="1061" t="s">
        <v>1294</v>
      </c>
      <c r="C268" s="1061" t="s">
        <v>1294</v>
      </c>
      <c r="D268" s="1061" t="s">
        <v>1295</v>
      </c>
    </row>
    <row r="269" spans="1:4">
      <c r="A269" s="1061">
        <v>268</v>
      </c>
      <c r="B269" s="1061" t="s">
        <v>1294</v>
      </c>
      <c r="C269" s="1061" t="s">
        <v>1303</v>
      </c>
      <c r="D269" s="1061" t="s">
        <v>1304</v>
      </c>
    </row>
    <row r="270" spans="1:4">
      <c r="A270" s="1061">
        <v>269</v>
      </c>
      <c r="B270" s="1061" t="s">
        <v>1294</v>
      </c>
      <c r="C270" s="1061" t="s">
        <v>1305</v>
      </c>
      <c r="D270" s="1061" t="s">
        <v>1306</v>
      </c>
    </row>
    <row r="271" spans="1:4">
      <c r="A271" s="1061">
        <v>270</v>
      </c>
      <c r="B271" s="1061" t="s">
        <v>1294</v>
      </c>
      <c r="C271" s="1061" t="s">
        <v>1307</v>
      </c>
      <c r="D271" s="1061" t="s">
        <v>1308</v>
      </c>
    </row>
    <row r="272" spans="1:4">
      <c r="A272" s="1061">
        <v>271</v>
      </c>
      <c r="B272" s="1061" t="s">
        <v>1309</v>
      </c>
      <c r="C272" s="1061" t="s">
        <v>1311</v>
      </c>
      <c r="D272" s="1061" t="s">
        <v>1312</v>
      </c>
    </row>
    <row r="273" spans="1:4">
      <c r="A273" s="1061">
        <v>272</v>
      </c>
      <c r="B273" s="1061" t="s">
        <v>1309</v>
      </c>
      <c r="C273" s="1061" t="s">
        <v>1313</v>
      </c>
      <c r="D273" s="1061" t="s">
        <v>1314</v>
      </c>
    </row>
    <row r="274" spans="1:4">
      <c r="A274" s="1061">
        <v>273</v>
      </c>
      <c r="B274" s="1061" t="s">
        <v>1309</v>
      </c>
      <c r="C274" s="1061" t="s">
        <v>1315</v>
      </c>
      <c r="D274" s="1061" t="s">
        <v>1316</v>
      </c>
    </row>
    <row r="275" spans="1:4">
      <c r="A275" s="1061">
        <v>274</v>
      </c>
      <c r="B275" s="1061" t="s">
        <v>1309</v>
      </c>
      <c r="C275" s="1061" t="s">
        <v>1317</v>
      </c>
      <c r="D275" s="1061" t="s">
        <v>1318</v>
      </c>
    </row>
    <row r="276" spans="1:4">
      <c r="A276" s="1061">
        <v>275</v>
      </c>
      <c r="B276" s="1061" t="s">
        <v>1309</v>
      </c>
      <c r="C276" s="1061" t="s">
        <v>1319</v>
      </c>
      <c r="D276" s="1061" t="s">
        <v>1320</v>
      </c>
    </row>
    <row r="277" spans="1:4">
      <c r="A277" s="1061">
        <v>276</v>
      </c>
      <c r="B277" s="1061" t="s">
        <v>1309</v>
      </c>
      <c r="C277" s="1061" t="s">
        <v>1321</v>
      </c>
      <c r="D277" s="1061" t="s">
        <v>1322</v>
      </c>
    </row>
    <row r="278" spans="1:4">
      <c r="A278" s="1061">
        <v>277</v>
      </c>
      <c r="B278" s="1061" t="s">
        <v>1309</v>
      </c>
      <c r="C278" s="1061" t="s">
        <v>1309</v>
      </c>
      <c r="D278" s="1061" t="s">
        <v>1310</v>
      </c>
    </row>
    <row r="279" spans="1:4">
      <c r="A279" s="1061">
        <v>278</v>
      </c>
      <c r="B279" s="1061" t="s">
        <v>1309</v>
      </c>
      <c r="C279" s="1061" t="s">
        <v>1149</v>
      </c>
      <c r="D279" s="1061" t="s">
        <v>1323</v>
      </c>
    </row>
    <row r="280" spans="1:4">
      <c r="A280" s="1061">
        <v>279</v>
      </c>
      <c r="B280" s="1061" t="s">
        <v>1309</v>
      </c>
      <c r="C280" s="1061" t="s">
        <v>1324</v>
      </c>
      <c r="D280" s="1061" t="s">
        <v>1325</v>
      </c>
    </row>
    <row r="281" spans="1:4">
      <c r="A281" s="1061">
        <v>280</v>
      </c>
      <c r="B281" s="1061" t="s">
        <v>1309</v>
      </c>
      <c r="C281" s="1061" t="s">
        <v>1326</v>
      </c>
      <c r="D281" s="1061" t="s">
        <v>1327</v>
      </c>
    </row>
    <row r="282" spans="1:4">
      <c r="A282" s="1061">
        <v>281</v>
      </c>
      <c r="B282" s="1061" t="s">
        <v>1309</v>
      </c>
      <c r="C282" s="1061" t="s">
        <v>1328</v>
      </c>
      <c r="D282" s="1061" t="s">
        <v>1329</v>
      </c>
    </row>
    <row r="283" spans="1:4">
      <c r="A283" s="1061">
        <v>282</v>
      </c>
      <c r="B283" s="1061" t="s">
        <v>1309</v>
      </c>
      <c r="C283" s="1061" t="s">
        <v>1330</v>
      </c>
      <c r="D283" s="1061" t="s">
        <v>1331</v>
      </c>
    </row>
    <row r="284" spans="1:4">
      <c r="A284" s="1061">
        <v>283</v>
      </c>
      <c r="B284" s="1061" t="s">
        <v>1309</v>
      </c>
      <c r="C284" s="1061" t="s">
        <v>1332</v>
      </c>
      <c r="D284" s="1061" t="s">
        <v>1333</v>
      </c>
    </row>
    <row r="285" spans="1:4">
      <c r="A285" s="1061">
        <v>284</v>
      </c>
      <c r="B285" s="1061" t="s">
        <v>1309</v>
      </c>
      <c r="C285" s="1061" t="s">
        <v>1334</v>
      </c>
      <c r="D285" s="1061" t="s">
        <v>1335</v>
      </c>
    </row>
    <row r="286" spans="1:4">
      <c r="A286" s="1061">
        <v>285</v>
      </c>
      <c r="B286" s="1061" t="s">
        <v>1309</v>
      </c>
      <c r="C286" s="1061" t="s">
        <v>1336</v>
      </c>
      <c r="D286" s="1061" t="s">
        <v>1337</v>
      </c>
    </row>
    <row r="287" spans="1:4">
      <c r="A287" s="1061">
        <v>286</v>
      </c>
      <c r="B287" s="1061" t="s">
        <v>1309</v>
      </c>
      <c r="C287" s="1061" t="s">
        <v>1338</v>
      </c>
      <c r="D287" s="1061" t="s">
        <v>1339</v>
      </c>
    </row>
    <row r="288" spans="1:4">
      <c r="A288" s="1061">
        <v>287</v>
      </c>
      <c r="B288" s="1061" t="s">
        <v>1309</v>
      </c>
      <c r="C288" s="1061" t="s">
        <v>1340</v>
      </c>
      <c r="D288" s="1061" t="s">
        <v>1341</v>
      </c>
    </row>
    <row r="289" spans="1:4">
      <c r="A289" s="1061">
        <v>288</v>
      </c>
      <c r="B289" s="1061" t="s">
        <v>1309</v>
      </c>
      <c r="C289" s="1061" t="s">
        <v>1342</v>
      </c>
      <c r="D289" s="1061" t="s">
        <v>1343</v>
      </c>
    </row>
    <row r="290" spans="1:4">
      <c r="A290" s="1061">
        <v>289</v>
      </c>
      <c r="B290" s="1061" t="s">
        <v>1309</v>
      </c>
      <c r="C290" s="1061" t="s">
        <v>1344</v>
      </c>
      <c r="D290" s="1061" t="s">
        <v>1345</v>
      </c>
    </row>
    <row r="291" spans="1:4">
      <c r="A291" s="1061">
        <v>290</v>
      </c>
      <c r="B291" s="1061" t="s">
        <v>1346</v>
      </c>
      <c r="C291" s="1061" t="s">
        <v>782</v>
      </c>
      <c r="D291" s="1061" t="s">
        <v>1348</v>
      </c>
    </row>
    <row r="292" spans="1:4">
      <c r="A292" s="1061">
        <v>291</v>
      </c>
      <c r="B292" s="1061" t="s">
        <v>1346</v>
      </c>
      <c r="C292" s="1061" t="s">
        <v>1215</v>
      </c>
      <c r="D292" s="1061" t="s">
        <v>1349</v>
      </c>
    </row>
    <row r="293" spans="1:4">
      <c r="A293" s="1061">
        <v>292</v>
      </c>
      <c r="B293" s="1061" t="s">
        <v>1346</v>
      </c>
      <c r="C293" s="1061" t="s">
        <v>1350</v>
      </c>
      <c r="D293" s="1061" t="s">
        <v>1351</v>
      </c>
    </row>
    <row r="294" spans="1:4">
      <c r="A294" s="1061">
        <v>293</v>
      </c>
      <c r="B294" s="1061" t="s">
        <v>1346</v>
      </c>
      <c r="C294" s="1061" t="s">
        <v>1352</v>
      </c>
      <c r="D294" s="1061" t="s">
        <v>1353</v>
      </c>
    </row>
    <row r="295" spans="1:4">
      <c r="A295" s="1061">
        <v>294</v>
      </c>
      <c r="B295" s="1061" t="s">
        <v>1346</v>
      </c>
      <c r="C295" s="1061" t="s">
        <v>1354</v>
      </c>
      <c r="D295" s="1061" t="s">
        <v>1355</v>
      </c>
    </row>
    <row r="296" spans="1:4">
      <c r="A296" s="1061">
        <v>295</v>
      </c>
      <c r="B296" s="1061" t="s">
        <v>1346</v>
      </c>
      <c r="C296" s="1061" t="s">
        <v>1346</v>
      </c>
      <c r="D296" s="1061" t="s">
        <v>1347</v>
      </c>
    </row>
    <row r="297" spans="1:4">
      <c r="A297" s="1061">
        <v>296</v>
      </c>
      <c r="B297" s="1061" t="s">
        <v>1346</v>
      </c>
      <c r="C297" s="1061" t="s">
        <v>1356</v>
      </c>
      <c r="D297" s="1061" t="s">
        <v>1357</v>
      </c>
    </row>
    <row r="298" spans="1:4">
      <c r="A298" s="1061">
        <v>297</v>
      </c>
      <c r="B298" s="1061" t="s">
        <v>1346</v>
      </c>
      <c r="C298" s="1061" t="s">
        <v>1358</v>
      </c>
      <c r="D298" s="1061" t="s">
        <v>1359</v>
      </c>
    </row>
    <row r="299" spans="1:4">
      <c r="A299" s="1061">
        <v>298</v>
      </c>
      <c r="B299" s="1061" t="s">
        <v>1360</v>
      </c>
      <c r="C299" s="1061" t="s">
        <v>1215</v>
      </c>
      <c r="D299" s="1061" t="s">
        <v>1362</v>
      </c>
    </row>
    <row r="300" spans="1:4">
      <c r="A300" s="1061">
        <v>299</v>
      </c>
      <c r="B300" s="1061" t="s">
        <v>1360</v>
      </c>
      <c r="C300" s="1061" t="s">
        <v>1363</v>
      </c>
      <c r="D300" s="1061" t="s">
        <v>1364</v>
      </c>
    </row>
    <row r="301" spans="1:4">
      <c r="A301" s="1061">
        <v>300</v>
      </c>
      <c r="B301" s="1061" t="s">
        <v>1360</v>
      </c>
      <c r="C301" s="1061" t="s">
        <v>1365</v>
      </c>
      <c r="D301" s="1061" t="s">
        <v>1366</v>
      </c>
    </row>
    <row r="302" spans="1:4">
      <c r="A302" s="1061">
        <v>301</v>
      </c>
      <c r="B302" s="1061" t="s">
        <v>1360</v>
      </c>
      <c r="C302" s="1061" t="s">
        <v>1367</v>
      </c>
      <c r="D302" s="1061" t="s">
        <v>1368</v>
      </c>
    </row>
    <row r="303" spans="1:4">
      <c r="A303" s="1061">
        <v>302</v>
      </c>
      <c r="B303" s="1061" t="s">
        <v>1360</v>
      </c>
      <c r="C303" s="1061" t="s">
        <v>1369</v>
      </c>
      <c r="D303" s="1061" t="s">
        <v>1370</v>
      </c>
    </row>
    <row r="304" spans="1:4">
      <c r="A304" s="1061">
        <v>303</v>
      </c>
      <c r="B304" s="1061" t="s">
        <v>1360</v>
      </c>
      <c r="C304" s="1061" t="s">
        <v>1371</v>
      </c>
      <c r="D304" s="1061" t="s">
        <v>1372</v>
      </c>
    </row>
    <row r="305" spans="1:4">
      <c r="A305" s="1061">
        <v>304</v>
      </c>
      <c r="B305" s="1061" t="s">
        <v>1360</v>
      </c>
      <c r="C305" s="1061" t="s">
        <v>894</v>
      </c>
      <c r="D305" s="1061" t="s">
        <v>1373</v>
      </c>
    </row>
    <row r="306" spans="1:4">
      <c r="A306" s="1061">
        <v>305</v>
      </c>
      <c r="B306" s="1061" t="s">
        <v>1360</v>
      </c>
      <c r="C306" s="1061" t="s">
        <v>1374</v>
      </c>
      <c r="D306" s="1061" t="s">
        <v>1375</v>
      </c>
    </row>
    <row r="307" spans="1:4">
      <c r="A307" s="1061">
        <v>306</v>
      </c>
      <c r="B307" s="1061" t="s">
        <v>1360</v>
      </c>
      <c r="C307" s="1061" t="s">
        <v>1376</v>
      </c>
      <c r="D307" s="1061" t="s">
        <v>1377</v>
      </c>
    </row>
    <row r="308" spans="1:4">
      <c r="A308" s="1061">
        <v>307</v>
      </c>
      <c r="B308" s="1061" t="s">
        <v>1360</v>
      </c>
      <c r="C308" s="1061" t="s">
        <v>1378</v>
      </c>
      <c r="D308" s="1061" t="s">
        <v>1379</v>
      </c>
    </row>
    <row r="309" spans="1:4">
      <c r="A309" s="1061">
        <v>308</v>
      </c>
      <c r="B309" s="1061" t="s">
        <v>1360</v>
      </c>
      <c r="C309" s="1061" t="s">
        <v>1380</v>
      </c>
      <c r="D309" s="1061" t="s">
        <v>1381</v>
      </c>
    </row>
    <row r="310" spans="1:4">
      <c r="A310" s="1061">
        <v>309</v>
      </c>
      <c r="B310" s="1061" t="s">
        <v>1360</v>
      </c>
      <c r="C310" s="1061" t="s">
        <v>1360</v>
      </c>
      <c r="D310" s="1061" t="s">
        <v>1361</v>
      </c>
    </row>
    <row r="311" spans="1:4">
      <c r="A311" s="1061">
        <v>310</v>
      </c>
      <c r="B311" s="1061" t="s">
        <v>1360</v>
      </c>
      <c r="C311" s="1061" t="s">
        <v>1382</v>
      </c>
      <c r="D311" s="1061" t="s">
        <v>1383</v>
      </c>
    </row>
    <row r="312" spans="1:4">
      <c r="A312" s="1061">
        <v>311</v>
      </c>
      <c r="B312" s="1061" t="s">
        <v>1384</v>
      </c>
      <c r="C312" s="1061" t="s">
        <v>1386</v>
      </c>
      <c r="D312" s="1061" t="s">
        <v>1387</v>
      </c>
    </row>
    <row r="313" spans="1:4">
      <c r="A313" s="1061">
        <v>312</v>
      </c>
      <c r="B313" s="1061" t="s">
        <v>1384</v>
      </c>
      <c r="C313" s="1061" t="s">
        <v>1039</v>
      </c>
      <c r="D313" s="1061" t="s">
        <v>1388</v>
      </c>
    </row>
    <row r="314" spans="1:4">
      <c r="A314" s="1061">
        <v>313</v>
      </c>
      <c r="B314" s="1061" t="s">
        <v>1384</v>
      </c>
      <c r="C314" s="1061" t="s">
        <v>1389</v>
      </c>
      <c r="D314" s="1061" t="s">
        <v>1390</v>
      </c>
    </row>
    <row r="315" spans="1:4">
      <c r="A315" s="1061">
        <v>314</v>
      </c>
      <c r="B315" s="1061" t="s">
        <v>1384</v>
      </c>
      <c r="C315" s="1061" t="s">
        <v>1062</v>
      </c>
      <c r="D315" s="1061" t="s">
        <v>1391</v>
      </c>
    </row>
    <row r="316" spans="1:4">
      <c r="A316" s="1061">
        <v>315</v>
      </c>
      <c r="B316" s="1061" t="s">
        <v>1384</v>
      </c>
      <c r="C316" s="1061" t="s">
        <v>1045</v>
      </c>
      <c r="D316" s="1061" t="s">
        <v>1392</v>
      </c>
    </row>
    <row r="317" spans="1:4">
      <c r="A317" s="1061">
        <v>316</v>
      </c>
      <c r="B317" s="1061" t="s">
        <v>1384</v>
      </c>
      <c r="C317" s="1061" t="s">
        <v>1393</v>
      </c>
      <c r="D317" s="1061" t="s">
        <v>1394</v>
      </c>
    </row>
    <row r="318" spans="1:4">
      <c r="A318" s="1061">
        <v>317</v>
      </c>
      <c r="B318" s="1061" t="s">
        <v>1384</v>
      </c>
      <c r="C318" s="1061" t="s">
        <v>1395</v>
      </c>
      <c r="D318" s="1061" t="s">
        <v>1396</v>
      </c>
    </row>
    <row r="319" spans="1:4">
      <c r="A319" s="1061">
        <v>318</v>
      </c>
      <c r="B319" s="1061" t="s">
        <v>1384</v>
      </c>
      <c r="C319" s="1061" t="s">
        <v>1397</v>
      </c>
      <c r="D319" s="1061" t="s">
        <v>1398</v>
      </c>
    </row>
    <row r="320" spans="1:4">
      <c r="A320" s="1061">
        <v>319</v>
      </c>
      <c r="B320" s="1061" t="s">
        <v>1384</v>
      </c>
      <c r="C320" s="1061" t="s">
        <v>1384</v>
      </c>
      <c r="D320" s="1061" t="s">
        <v>1385</v>
      </c>
    </row>
    <row r="321" spans="1:4">
      <c r="A321" s="1061">
        <v>320</v>
      </c>
      <c r="B321" s="1061" t="s">
        <v>1384</v>
      </c>
      <c r="C321" s="1061" t="s">
        <v>1268</v>
      </c>
      <c r="D321" s="1061" t="s">
        <v>1399</v>
      </c>
    </row>
    <row r="322" spans="1:4">
      <c r="A322" s="1061">
        <v>321</v>
      </c>
      <c r="B322" s="1061" t="s">
        <v>1384</v>
      </c>
      <c r="C322" s="1061" t="s">
        <v>1400</v>
      </c>
      <c r="D322" s="1061" t="s">
        <v>1401</v>
      </c>
    </row>
    <row r="323" spans="1:4">
      <c r="A323" s="1061">
        <v>322</v>
      </c>
      <c r="B323" s="1061" t="s">
        <v>1384</v>
      </c>
      <c r="C323" s="1061" t="s">
        <v>1175</v>
      </c>
      <c r="D323" s="1061" t="s">
        <v>1402</v>
      </c>
    </row>
    <row r="324" spans="1:4">
      <c r="A324" s="1061">
        <v>323</v>
      </c>
      <c r="B324" s="1061" t="s">
        <v>1403</v>
      </c>
      <c r="C324" s="1061" t="s">
        <v>1405</v>
      </c>
      <c r="D324" s="1061" t="s">
        <v>1406</v>
      </c>
    </row>
    <row r="325" spans="1:4">
      <c r="A325" s="1061">
        <v>324</v>
      </c>
      <c r="B325" s="1061" t="s">
        <v>1403</v>
      </c>
      <c r="C325" s="1061" t="s">
        <v>981</v>
      </c>
      <c r="D325" s="1061" t="s">
        <v>1407</v>
      </c>
    </row>
    <row r="326" spans="1:4">
      <c r="A326" s="1061">
        <v>325</v>
      </c>
      <c r="B326" s="1061" t="s">
        <v>1403</v>
      </c>
      <c r="C326" s="1061" t="s">
        <v>1408</v>
      </c>
      <c r="D326" s="1061" t="s">
        <v>1409</v>
      </c>
    </row>
    <row r="327" spans="1:4">
      <c r="A327" s="1061">
        <v>326</v>
      </c>
      <c r="B327" s="1061" t="s">
        <v>1403</v>
      </c>
      <c r="C327" s="1061" t="s">
        <v>1410</v>
      </c>
      <c r="D327" s="1061" t="s">
        <v>1411</v>
      </c>
    </row>
    <row r="328" spans="1:4">
      <c r="A328" s="1061">
        <v>327</v>
      </c>
      <c r="B328" s="1061" t="s">
        <v>1403</v>
      </c>
      <c r="C328" s="1061" t="s">
        <v>1412</v>
      </c>
      <c r="D328" s="1061" t="s">
        <v>1413</v>
      </c>
    </row>
    <row r="329" spans="1:4">
      <c r="A329" s="1061">
        <v>328</v>
      </c>
      <c r="B329" s="1061" t="s">
        <v>1403</v>
      </c>
      <c r="C329" s="1061" t="s">
        <v>1403</v>
      </c>
      <c r="D329" s="1061" t="s">
        <v>1404</v>
      </c>
    </row>
    <row r="330" spans="1:4">
      <c r="A330" s="1061">
        <v>329</v>
      </c>
      <c r="B330" s="1061" t="s">
        <v>1403</v>
      </c>
      <c r="C330" s="1061" t="s">
        <v>1414</v>
      </c>
      <c r="D330" s="1061" t="s">
        <v>1415</v>
      </c>
    </row>
    <row r="331" spans="1:4">
      <c r="A331" s="1061">
        <v>330</v>
      </c>
      <c r="B331" s="1061" t="s">
        <v>1403</v>
      </c>
      <c r="C331" s="1061" t="s">
        <v>1416</v>
      </c>
      <c r="D331" s="1061" t="s">
        <v>1417</v>
      </c>
    </row>
    <row r="332" spans="1:4">
      <c r="A332" s="1061">
        <v>331</v>
      </c>
      <c r="B332" s="1061" t="s">
        <v>1403</v>
      </c>
      <c r="C332" s="1061" t="s">
        <v>1418</v>
      </c>
      <c r="D332" s="1061" t="s">
        <v>1419</v>
      </c>
    </row>
    <row r="333" spans="1:4">
      <c r="A333" s="1061">
        <v>332</v>
      </c>
      <c r="B333" s="1061" t="s">
        <v>1403</v>
      </c>
      <c r="C333" s="1061" t="s">
        <v>1420</v>
      </c>
      <c r="D333" s="1061" t="s">
        <v>1421</v>
      </c>
    </row>
    <row r="334" spans="1:4">
      <c r="A334" s="1061">
        <v>333</v>
      </c>
      <c r="B334" s="1061" t="s">
        <v>1422</v>
      </c>
      <c r="C334" s="1061" t="s">
        <v>1424</v>
      </c>
      <c r="D334" s="1061" t="s">
        <v>1425</v>
      </c>
    </row>
    <row r="335" spans="1:4">
      <c r="A335" s="1061">
        <v>334</v>
      </c>
      <c r="B335" s="1061" t="s">
        <v>1422</v>
      </c>
      <c r="C335" s="1061" t="s">
        <v>1426</v>
      </c>
      <c r="D335" s="1061" t="s">
        <v>1427</v>
      </c>
    </row>
    <row r="336" spans="1:4">
      <c r="A336" s="1061">
        <v>335</v>
      </c>
      <c r="B336" s="1061" t="s">
        <v>1422</v>
      </c>
      <c r="C336" s="1061" t="s">
        <v>1428</v>
      </c>
      <c r="D336" s="1061" t="s">
        <v>1429</v>
      </c>
    </row>
    <row r="337" spans="1:4">
      <c r="A337" s="1061">
        <v>336</v>
      </c>
      <c r="B337" s="1061" t="s">
        <v>1422</v>
      </c>
      <c r="C337" s="1061" t="s">
        <v>1430</v>
      </c>
      <c r="D337" s="1061" t="s">
        <v>1431</v>
      </c>
    </row>
    <row r="338" spans="1:4">
      <c r="A338" s="1061">
        <v>337</v>
      </c>
      <c r="B338" s="1061" t="s">
        <v>1422</v>
      </c>
      <c r="C338" s="1061" t="s">
        <v>1149</v>
      </c>
      <c r="D338" s="1061" t="s">
        <v>1432</v>
      </c>
    </row>
    <row r="339" spans="1:4">
      <c r="A339" s="1061">
        <v>338</v>
      </c>
      <c r="B339" s="1061" t="s">
        <v>1422</v>
      </c>
      <c r="C339" s="1061" t="s">
        <v>1433</v>
      </c>
      <c r="D339" s="1061" t="s">
        <v>1434</v>
      </c>
    </row>
    <row r="340" spans="1:4">
      <c r="A340" s="1061">
        <v>339</v>
      </c>
      <c r="B340" s="1061" t="s">
        <v>1422</v>
      </c>
      <c r="C340" s="1061" t="s">
        <v>1435</v>
      </c>
      <c r="D340" s="1061" t="s">
        <v>1436</v>
      </c>
    </row>
    <row r="341" spans="1:4">
      <c r="A341" s="1061">
        <v>340</v>
      </c>
      <c r="B341" s="1061" t="s">
        <v>1422</v>
      </c>
      <c r="C341" s="1061" t="s">
        <v>1422</v>
      </c>
      <c r="D341" s="1061" t="s">
        <v>1423</v>
      </c>
    </row>
    <row r="342" spans="1:4">
      <c r="A342" s="1061">
        <v>341</v>
      </c>
      <c r="B342" s="1061" t="s">
        <v>1422</v>
      </c>
      <c r="C342" s="1061" t="s">
        <v>1437</v>
      </c>
      <c r="D342" s="1061" t="s">
        <v>1438</v>
      </c>
    </row>
    <row r="343" spans="1:4">
      <c r="A343" s="1061">
        <v>342</v>
      </c>
      <c r="B343" s="1061" t="s">
        <v>1422</v>
      </c>
      <c r="C343" s="1061" t="s">
        <v>1439</v>
      </c>
      <c r="D343" s="1061" t="s">
        <v>1440</v>
      </c>
    </row>
    <row r="344" spans="1:4">
      <c r="A344" s="1061">
        <v>343</v>
      </c>
      <c r="B344" s="1061" t="s">
        <v>1422</v>
      </c>
      <c r="C344" s="1061" t="s">
        <v>1441</v>
      </c>
      <c r="D344" s="1061" t="s">
        <v>1442</v>
      </c>
    </row>
    <row r="345" spans="1:4">
      <c r="A345" s="1061">
        <v>344</v>
      </c>
      <c r="B345" s="1061" t="s">
        <v>1443</v>
      </c>
      <c r="C345" s="1061" t="s">
        <v>1445</v>
      </c>
      <c r="D345" s="1061" t="s">
        <v>1446</v>
      </c>
    </row>
    <row r="346" spans="1:4">
      <c r="A346" s="1061">
        <v>345</v>
      </c>
      <c r="B346" s="1061" t="s">
        <v>1443</v>
      </c>
      <c r="C346" s="1061" t="s">
        <v>1447</v>
      </c>
      <c r="D346" s="1061" t="s">
        <v>1448</v>
      </c>
    </row>
    <row r="347" spans="1:4">
      <c r="A347" s="1061">
        <v>346</v>
      </c>
      <c r="B347" s="1061" t="s">
        <v>1443</v>
      </c>
      <c r="C347" s="1061" t="s">
        <v>1080</v>
      </c>
      <c r="D347" s="1061" t="s">
        <v>1449</v>
      </c>
    </row>
    <row r="348" spans="1:4">
      <c r="A348" s="1061">
        <v>347</v>
      </c>
      <c r="B348" s="1061" t="s">
        <v>1443</v>
      </c>
      <c r="C348" s="1061" t="s">
        <v>1129</v>
      </c>
      <c r="D348" s="1061" t="s">
        <v>1450</v>
      </c>
    </row>
    <row r="349" spans="1:4">
      <c r="A349" s="1061">
        <v>348</v>
      </c>
      <c r="B349" s="1061" t="s">
        <v>1443</v>
      </c>
      <c r="C349" s="1061" t="s">
        <v>1451</v>
      </c>
      <c r="D349" s="1061" t="s">
        <v>1452</v>
      </c>
    </row>
    <row r="350" spans="1:4">
      <c r="A350" s="1061">
        <v>349</v>
      </c>
      <c r="B350" s="1061" t="s">
        <v>1443</v>
      </c>
      <c r="C350" s="1061" t="s">
        <v>1453</v>
      </c>
      <c r="D350" s="1061" t="s">
        <v>1454</v>
      </c>
    </row>
    <row r="351" spans="1:4">
      <c r="A351" s="1061">
        <v>350</v>
      </c>
      <c r="B351" s="1061" t="s">
        <v>1443</v>
      </c>
      <c r="C351" s="1061" t="s">
        <v>1131</v>
      </c>
      <c r="D351" s="1061" t="s">
        <v>1455</v>
      </c>
    </row>
    <row r="352" spans="1:4">
      <c r="A352" s="1061">
        <v>351</v>
      </c>
      <c r="B352" s="1061" t="s">
        <v>1443</v>
      </c>
      <c r="C352" s="1061" t="s">
        <v>1456</v>
      </c>
      <c r="D352" s="1061" t="s">
        <v>1457</v>
      </c>
    </row>
    <row r="353" spans="1:4">
      <c r="A353" s="1061">
        <v>352</v>
      </c>
      <c r="B353" s="1061" t="s">
        <v>1443</v>
      </c>
      <c r="C353" s="1061" t="s">
        <v>1458</v>
      </c>
      <c r="D353" s="1061" t="s">
        <v>1459</v>
      </c>
    </row>
    <row r="354" spans="1:4">
      <c r="A354" s="1061">
        <v>353</v>
      </c>
      <c r="B354" s="1061" t="s">
        <v>1443</v>
      </c>
      <c r="C354" s="1061" t="s">
        <v>1443</v>
      </c>
      <c r="D354" s="1061" t="s">
        <v>1444</v>
      </c>
    </row>
    <row r="355" spans="1:4">
      <c r="A355" s="1061">
        <v>354</v>
      </c>
      <c r="B355" s="1061" t="s">
        <v>1443</v>
      </c>
      <c r="C355" s="1061" t="s">
        <v>1460</v>
      </c>
      <c r="D355" s="1061" t="s">
        <v>1461</v>
      </c>
    </row>
    <row r="356" spans="1:4">
      <c r="A356" s="1061">
        <v>355</v>
      </c>
      <c r="B356" s="1061" t="s">
        <v>1462</v>
      </c>
      <c r="C356" s="1061" t="s">
        <v>1464</v>
      </c>
      <c r="D356" s="1061" t="s">
        <v>1465</v>
      </c>
    </row>
    <row r="357" spans="1:4">
      <c r="A357" s="1061">
        <v>356</v>
      </c>
      <c r="B357" s="1061" t="s">
        <v>1462</v>
      </c>
      <c r="C357" s="1061" t="s">
        <v>1466</v>
      </c>
      <c r="D357" s="1061" t="s">
        <v>1467</v>
      </c>
    </row>
    <row r="358" spans="1:4">
      <c r="A358" s="1061">
        <v>357</v>
      </c>
      <c r="B358" s="1061" t="s">
        <v>1462</v>
      </c>
      <c r="C358" s="1061" t="s">
        <v>1468</v>
      </c>
      <c r="D358" s="1061" t="s">
        <v>1469</v>
      </c>
    </row>
    <row r="359" spans="1:4">
      <c r="A359" s="1061">
        <v>358</v>
      </c>
      <c r="B359" s="1061" t="s">
        <v>1462</v>
      </c>
      <c r="C359" s="1061" t="s">
        <v>1235</v>
      </c>
      <c r="D359" s="1061" t="s">
        <v>1470</v>
      </c>
    </row>
    <row r="360" spans="1:4">
      <c r="A360" s="1061">
        <v>359</v>
      </c>
      <c r="B360" s="1061" t="s">
        <v>1462</v>
      </c>
      <c r="C360" s="1061" t="s">
        <v>1066</v>
      </c>
      <c r="D360" s="1061" t="s">
        <v>1471</v>
      </c>
    </row>
    <row r="361" spans="1:4">
      <c r="A361" s="1061">
        <v>360</v>
      </c>
      <c r="B361" s="1061" t="s">
        <v>1462</v>
      </c>
      <c r="C361" s="1061" t="s">
        <v>1462</v>
      </c>
      <c r="D361" s="1061" t="s">
        <v>1463</v>
      </c>
    </row>
    <row r="362" spans="1:4">
      <c r="A362" s="1061">
        <v>361</v>
      </c>
      <c r="B362" s="1061" t="s">
        <v>1462</v>
      </c>
      <c r="C362" s="1061" t="s">
        <v>1472</v>
      </c>
      <c r="D362" s="1061" t="s">
        <v>1473</v>
      </c>
    </row>
    <row r="363" spans="1:4">
      <c r="A363" s="1061">
        <v>362</v>
      </c>
      <c r="B363" s="1061" t="s">
        <v>1474</v>
      </c>
      <c r="C363" s="1061" t="s">
        <v>1424</v>
      </c>
      <c r="D363" s="1061" t="s">
        <v>1476</v>
      </c>
    </row>
    <row r="364" spans="1:4">
      <c r="A364" s="1061">
        <v>363</v>
      </c>
      <c r="B364" s="1061" t="s">
        <v>1474</v>
      </c>
      <c r="C364" s="1061" t="s">
        <v>1477</v>
      </c>
      <c r="D364" s="1061" t="s">
        <v>1478</v>
      </c>
    </row>
    <row r="365" spans="1:4">
      <c r="A365" s="1061">
        <v>364</v>
      </c>
      <c r="B365" s="1061" t="s">
        <v>1474</v>
      </c>
      <c r="C365" s="1061" t="s">
        <v>1221</v>
      </c>
      <c r="D365" s="1061" t="s">
        <v>1479</v>
      </c>
    </row>
    <row r="366" spans="1:4">
      <c r="A366" s="1061">
        <v>365</v>
      </c>
      <c r="B366" s="1061" t="s">
        <v>1474</v>
      </c>
      <c r="C366" s="1061" t="s">
        <v>1480</v>
      </c>
      <c r="D366" s="1061" t="s">
        <v>1481</v>
      </c>
    </row>
    <row r="367" spans="1:4">
      <c r="A367" s="1061">
        <v>366</v>
      </c>
      <c r="B367" s="1061" t="s">
        <v>1474</v>
      </c>
      <c r="C367" s="1061" t="s">
        <v>1482</v>
      </c>
      <c r="D367" s="1061" t="s">
        <v>1483</v>
      </c>
    </row>
    <row r="368" spans="1:4">
      <c r="A368" s="1061">
        <v>367</v>
      </c>
      <c r="B368" s="1061" t="s">
        <v>1474</v>
      </c>
      <c r="C368" s="1061" t="s">
        <v>852</v>
      </c>
      <c r="D368" s="1061" t="s">
        <v>1484</v>
      </c>
    </row>
    <row r="369" spans="1:4">
      <c r="A369" s="1061">
        <v>368</v>
      </c>
      <c r="B369" s="1061" t="s">
        <v>1474</v>
      </c>
      <c r="C369" s="1061" t="s">
        <v>1485</v>
      </c>
      <c r="D369" s="1061" t="s">
        <v>1486</v>
      </c>
    </row>
    <row r="370" spans="1:4">
      <c r="A370" s="1061">
        <v>369</v>
      </c>
      <c r="B370" s="1061" t="s">
        <v>1474</v>
      </c>
      <c r="C370" s="1061" t="s">
        <v>1487</v>
      </c>
      <c r="D370" s="1061" t="s">
        <v>1488</v>
      </c>
    </row>
    <row r="371" spans="1:4">
      <c r="A371" s="1061">
        <v>370</v>
      </c>
      <c r="B371" s="1061" t="s">
        <v>1474</v>
      </c>
      <c r="C371" s="1061" t="s">
        <v>1474</v>
      </c>
      <c r="D371" s="1061" t="s">
        <v>1475</v>
      </c>
    </row>
    <row r="372" spans="1:4">
      <c r="A372" s="1061">
        <v>371</v>
      </c>
      <c r="B372" s="1061" t="s">
        <v>1474</v>
      </c>
      <c r="C372" s="1061" t="s">
        <v>1489</v>
      </c>
      <c r="D372" s="1061" t="s">
        <v>1490</v>
      </c>
    </row>
    <row r="373" spans="1:4">
      <c r="A373" s="1061">
        <v>372</v>
      </c>
      <c r="B373" s="1061" t="s">
        <v>1474</v>
      </c>
      <c r="C373" s="1061" t="s">
        <v>1491</v>
      </c>
      <c r="D373" s="1061" t="s">
        <v>1492</v>
      </c>
    </row>
    <row r="374" spans="1:4">
      <c r="A374" s="1061">
        <v>373</v>
      </c>
      <c r="B374" s="1061" t="s">
        <v>1474</v>
      </c>
      <c r="C374" s="1061" t="s">
        <v>1493</v>
      </c>
      <c r="D374" s="1061" t="s">
        <v>1494</v>
      </c>
    </row>
    <row r="375" spans="1:4">
      <c r="A375" s="1061">
        <v>374</v>
      </c>
      <c r="B375" s="1061" t="s">
        <v>1495</v>
      </c>
      <c r="C375" s="1061" t="s">
        <v>1497</v>
      </c>
      <c r="D375" s="1061" t="s">
        <v>1498</v>
      </c>
    </row>
    <row r="376" spans="1:4">
      <c r="A376" s="1061">
        <v>375</v>
      </c>
      <c r="B376" s="1061" t="s">
        <v>1495</v>
      </c>
      <c r="C376" s="1061" t="s">
        <v>1499</v>
      </c>
      <c r="D376" s="1061" t="s">
        <v>1500</v>
      </c>
    </row>
    <row r="377" spans="1:4">
      <c r="A377" s="1061">
        <v>376</v>
      </c>
      <c r="B377" s="1061" t="s">
        <v>1495</v>
      </c>
      <c r="C377" s="1061" t="s">
        <v>1501</v>
      </c>
      <c r="D377" s="1061" t="s">
        <v>1502</v>
      </c>
    </row>
    <row r="378" spans="1:4">
      <c r="A378" s="1061">
        <v>377</v>
      </c>
      <c r="B378" s="1061" t="s">
        <v>1495</v>
      </c>
      <c r="C378" s="1061" t="s">
        <v>1503</v>
      </c>
      <c r="D378" s="1061" t="s">
        <v>1504</v>
      </c>
    </row>
    <row r="379" spans="1:4">
      <c r="A379" s="1061">
        <v>378</v>
      </c>
      <c r="B379" s="1061" t="s">
        <v>1495</v>
      </c>
      <c r="C379" s="1061" t="s">
        <v>1505</v>
      </c>
      <c r="D379" s="1061" t="s">
        <v>1506</v>
      </c>
    </row>
    <row r="380" spans="1:4">
      <c r="A380" s="1061">
        <v>379</v>
      </c>
      <c r="B380" s="1061" t="s">
        <v>1495</v>
      </c>
      <c r="C380" s="1061" t="s">
        <v>1507</v>
      </c>
      <c r="D380" s="1061" t="s">
        <v>1508</v>
      </c>
    </row>
    <row r="381" spans="1:4">
      <c r="A381" s="1061">
        <v>380</v>
      </c>
      <c r="B381" s="1061" t="s">
        <v>1495</v>
      </c>
      <c r="C381" s="1061" t="s">
        <v>1509</v>
      </c>
      <c r="D381" s="1061" t="s">
        <v>1510</v>
      </c>
    </row>
    <row r="382" spans="1:4">
      <c r="A382" s="1061">
        <v>381</v>
      </c>
      <c r="B382" s="1061" t="s">
        <v>1495</v>
      </c>
      <c r="C382" s="1061" t="s">
        <v>1495</v>
      </c>
      <c r="D382" s="1061" t="s">
        <v>1496</v>
      </c>
    </row>
    <row r="383" spans="1:4">
      <c r="A383" s="1061">
        <v>382</v>
      </c>
      <c r="B383" s="1061" t="s">
        <v>1495</v>
      </c>
      <c r="C383" s="1061" t="s">
        <v>1511</v>
      </c>
      <c r="D383" s="1061" t="s">
        <v>1512</v>
      </c>
    </row>
    <row r="384" spans="1:4">
      <c r="A384" s="1061">
        <v>383</v>
      </c>
      <c r="B384" s="1061" t="s">
        <v>1495</v>
      </c>
      <c r="C384" s="1061" t="s">
        <v>1513</v>
      </c>
      <c r="D384" s="1061" t="s">
        <v>1514</v>
      </c>
    </row>
    <row r="385" spans="1:4">
      <c r="A385" s="1061">
        <v>384</v>
      </c>
      <c r="B385" s="1061" t="s">
        <v>1495</v>
      </c>
      <c r="C385" s="1061" t="s">
        <v>1515</v>
      </c>
      <c r="D385" s="1061" t="s">
        <v>1516</v>
      </c>
    </row>
    <row r="386" spans="1:4">
      <c r="A386" s="1061">
        <v>385</v>
      </c>
      <c r="B386" s="1061" t="s">
        <v>1517</v>
      </c>
      <c r="C386" s="1061" t="s">
        <v>1519</v>
      </c>
      <c r="D386" s="1061" t="s">
        <v>1520</v>
      </c>
    </row>
    <row r="387" spans="1:4">
      <c r="A387" s="1061">
        <v>386</v>
      </c>
      <c r="B387" s="1061" t="s">
        <v>1517</v>
      </c>
      <c r="C387" s="1061" t="s">
        <v>1517</v>
      </c>
      <c r="D387" s="1061" t="s">
        <v>1518</v>
      </c>
    </row>
    <row r="388" spans="1:4">
      <c r="A388" s="1061">
        <v>387</v>
      </c>
      <c r="B388" s="1061" t="s">
        <v>1517</v>
      </c>
      <c r="C388" s="1061" t="s">
        <v>1521</v>
      </c>
      <c r="D388" s="1061" t="s">
        <v>1522</v>
      </c>
    </row>
    <row r="389" spans="1:4">
      <c r="A389" s="1061">
        <v>388</v>
      </c>
      <c r="B389" s="1061" t="s">
        <v>1517</v>
      </c>
      <c r="C389" s="1061" t="s">
        <v>1523</v>
      </c>
      <c r="D389" s="1061" t="s">
        <v>1524</v>
      </c>
    </row>
    <row r="390" spans="1:4">
      <c r="A390" s="1061">
        <v>389</v>
      </c>
      <c r="B390" s="1061" t="s">
        <v>1525</v>
      </c>
      <c r="C390" s="1061" t="s">
        <v>1527</v>
      </c>
      <c r="D390" s="1061" t="s">
        <v>1528</v>
      </c>
    </row>
    <row r="391" spans="1:4">
      <c r="A391" s="1061">
        <v>390</v>
      </c>
      <c r="B391" s="1061" t="s">
        <v>1525</v>
      </c>
      <c r="C391" s="1061" t="s">
        <v>1529</v>
      </c>
      <c r="D391" s="1061" t="s">
        <v>1530</v>
      </c>
    </row>
    <row r="392" spans="1:4">
      <c r="A392" s="1061">
        <v>391</v>
      </c>
      <c r="B392" s="1061" t="s">
        <v>1525</v>
      </c>
      <c r="C392" s="1061" t="s">
        <v>1531</v>
      </c>
      <c r="D392" s="1061" t="s">
        <v>1532</v>
      </c>
    </row>
    <row r="393" spans="1:4">
      <c r="A393" s="1061">
        <v>392</v>
      </c>
      <c r="B393" s="1061" t="s">
        <v>1525</v>
      </c>
      <c r="C393" s="1061" t="s">
        <v>1533</v>
      </c>
      <c r="D393" s="1061" t="s">
        <v>1534</v>
      </c>
    </row>
    <row r="394" spans="1:4">
      <c r="A394" s="1061">
        <v>393</v>
      </c>
      <c r="B394" s="1061" t="s">
        <v>1525</v>
      </c>
      <c r="C394" s="1061" t="s">
        <v>1535</v>
      </c>
      <c r="D394" s="1061" t="s">
        <v>1536</v>
      </c>
    </row>
    <row r="395" spans="1:4">
      <c r="A395" s="1061">
        <v>394</v>
      </c>
      <c r="B395" s="1061" t="s">
        <v>1525</v>
      </c>
      <c r="C395" s="1061" t="s">
        <v>1537</v>
      </c>
      <c r="D395" s="1061" t="s">
        <v>1538</v>
      </c>
    </row>
    <row r="396" spans="1:4">
      <c r="A396" s="1061">
        <v>395</v>
      </c>
      <c r="B396" s="1061" t="s">
        <v>1525</v>
      </c>
      <c r="C396" s="1061" t="s">
        <v>1107</v>
      </c>
      <c r="D396" s="1061" t="s">
        <v>1539</v>
      </c>
    </row>
    <row r="397" spans="1:4">
      <c r="A397" s="1061">
        <v>396</v>
      </c>
      <c r="B397" s="1061" t="s">
        <v>1525</v>
      </c>
      <c r="C397" s="1061" t="s">
        <v>1540</v>
      </c>
      <c r="D397" s="1061" t="s">
        <v>1541</v>
      </c>
    </row>
    <row r="398" spans="1:4">
      <c r="A398" s="1061">
        <v>397</v>
      </c>
      <c r="B398" s="1061" t="s">
        <v>1525</v>
      </c>
      <c r="C398" s="1061" t="s">
        <v>1542</v>
      </c>
      <c r="D398" s="1061" t="s">
        <v>1543</v>
      </c>
    </row>
    <row r="399" spans="1:4">
      <c r="A399" s="1061">
        <v>398</v>
      </c>
      <c r="B399" s="1061" t="s">
        <v>1525</v>
      </c>
      <c r="C399" s="1061" t="s">
        <v>1525</v>
      </c>
      <c r="D399" s="1061" t="s">
        <v>1526</v>
      </c>
    </row>
    <row r="400" spans="1:4">
      <c r="A400" s="1061">
        <v>399</v>
      </c>
      <c r="B400" s="1061" t="s">
        <v>1525</v>
      </c>
      <c r="C400" s="1061" t="s">
        <v>1544</v>
      </c>
      <c r="D400" s="1061" t="s">
        <v>1545</v>
      </c>
    </row>
    <row r="401" spans="1:4">
      <c r="A401" s="1061">
        <v>400</v>
      </c>
      <c r="B401" s="1061" t="s">
        <v>1546</v>
      </c>
      <c r="C401" s="1061" t="s">
        <v>1548</v>
      </c>
      <c r="D401" s="1061" t="s">
        <v>1549</v>
      </c>
    </row>
    <row r="402" spans="1:4">
      <c r="A402" s="1061">
        <v>401</v>
      </c>
      <c r="B402" s="1061" t="s">
        <v>1546</v>
      </c>
      <c r="C402" s="1061" t="s">
        <v>1550</v>
      </c>
      <c r="D402" s="1061" t="s">
        <v>1551</v>
      </c>
    </row>
    <row r="403" spans="1:4">
      <c r="A403" s="1061">
        <v>402</v>
      </c>
      <c r="B403" s="1061" t="s">
        <v>1546</v>
      </c>
      <c r="C403" s="1061" t="s">
        <v>1552</v>
      </c>
      <c r="D403" s="1061" t="s">
        <v>1553</v>
      </c>
    </row>
    <row r="404" spans="1:4">
      <c r="A404" s="1061">
        <v>403</v>
      </c>
      <c r="B404" s="1061" t="s">
        <v>1546</v>
      </c>
      <c r="C404" s="1061" t="s">
        <v>1554</v>
      </c>
      <c r="D404" s="1061" t="s">
        <v>1555</v>
      </c>
    </row>
    <row r="405" spans="1:4">
      <c r="A405" s="1061">
        <v>404</v>
      </c>
      <c r="B405" s="1061" t="s">
        <v>1546</v>
      </c>
      <c r="C405" s="1061" t="s">
        <v>1556</v>
      </c>
      <c r="D405" s="1061" t="s">
        <v>1557</v>
      </c>
    </row>
    <row r="406" spans="1:4">
      <c r="A406" s="1061">
        <v>405</v>
      </c>
      <c r="B406" s="1061" t="s">
        <v>1546</v>
      </c>
      <c r="C406" s="1061" t="s">
        <v>1558</v>
      </c>
      <c r="D406" s="1061" t="s">
        <v>1559</v>
      </c>
    </row>
    <row r="407" spans="1:4">
      <c r="A407" s="1061">
        <v>406</v>
      </c>
      <c r="B407" s="1061" t="s">
        <v>1546</v>
      </c>
      <c r="C407" s="1061" t="s">
        <v>1173</v>
      </c>
      <c r="D407" s="1061" t="s">
        <v>1560</v>
      </c>
    </row>
    <row r="408" spans="1:4">
      <c r="A408" s="1061">
        <v>407</v>
      </c>
      <c r="B408" s="1061" t="s">
        <v>1546</v>
      </c>
      <c r="C408" s="1061" t="s">
        <v>1561</v>
      </c>
      <c r="D408" s="1061" t="s">
        <v>1562</v>
      </c>
    </row>
    <row r="409" spans="1:4">
      <c r="A409" s="1061">
        <v>408</v>
      </c>
      <c r="B409" s="1061" t="s">
        <v>1546</v>
      </c>
      <c r="C409" s="1061" t="s">
        <v>1439</v>
      </c>
      <c r="D409" s="1061" t="s">
        <v>1563</v>
      </c>
    </row>
    <row r="410" spans="1:4">
      <c r="A410" s="1061">
        <v>409</v>
      </c>
      <c r="B410" s="1061" t="s">
        <v>1546</v>
      </c>
      <c r="C410" s="1061" t="s">
        <v>1546</v>
      </c>
      <c r="D410" s="1061" t="s">
        <v>1547</v>
      </c>
    </row>
    <row r="411" spans="1:4">
      <c r="A411" s="1061">
        <v>410</v>
      </c>
      <c r="B411" s="1061" t="s">
        <v>1546</v>
      </c>
      <c r="C411" s="1061" t="s">
        <v>1564</v>
      </c>
      <c r="D411" s="1061" t="s">
        <v>1565</v>
      </c>
    </row>
    <row r="412" spans="1:4">
      <c r="A412" s="1061">
        <v>411</v>
      </c>
      <c r="B412" s="1061" t="s">
        <v>1546</v>
      </c>
      <c r="C412" s="1061" t="s">
        <v>1566</v>
      </c>
      <c r="D412" s="1061" t="s">
        <v>1567</v>
      </c>
    </row>
    <row r="413" spans="1:4">
      <c r="A413" s="1061">
        <v>412</v>
      </c>
      <c r="B413" s="1061" t="s">
        <v>1568</v>
      </c>
      <c r="C413" s="1061" t="s">
        <v>1570</v>
      </c>
      <c r="D413" s="1061" t="s">
        <v>1571</v>
      </c>
    </row>
    <row r="414" spans="1:4">
      <c r="A414" s="1061">
        <v>413</v>
      </c>
      <c r="B414" s="1061" t="s">
        <v>1568</v>
      </c>
      <c r="C414" s="1061" t="s">
        <v>1572</v>
      </c>
      <c r="D414" s="1061" t="s">
        <v>1573</v>
      </c>
    </row>
    <row r="415" spans="1:4">
      <c r="A415" s="1061">
        <v>414</v>
      </c>
      <c r="B415" s="1061" t="s">
        <v>1568</v>
      </c>
      <c r="C415" s="1061" t="s">
        <v>1301</v>
      </c>
      <c r="D415" s="1061" t="s">
        <v>1574</v>
      </c>
    </row>
    <row r="416" spans="1:4">
      <c r="A416" s="1061">
        <v>415</v>
      </c>
      <c r="B416" s="1061" t="s">
        <v>1568</v>
      </c>
      <c r="C416" s="1061" t="s">
        <v>1575</v>
      </c>
      <c r="D416" s="1061" t="s">
        <v>1576</v>
      </c>
    </row>
    <row r="417" spans="1:4">
      <c r="A417" s="1061">
        <v>416</v>
      </c>
      <c r="B417" s="1061" t="s">
        <v>1568</v>
      </c>
      <c r="C417" s="1061" t="s">
        <v>1577</v>
      </c>
      <c r="D417" s="1061" t="s">
        <v>1578</v>
      </c>
    </row>
    <row r="418" spans="1:4">
      <c r="A418" s="1061">
        <v>417</v>
      </c>
      <c r="B418" s="1061" t="s">
        <v>1568</v>
      </c>
      <c r="C418" s="1061" t="s">
        <v>1579</v>
      </c>
      <c r="D418" s="1061" t="s">
        <v>1580</v>
      </c>
    </row>
    <row r="419" spans="1:4">
      <c r="A419" s="1061">
        <v>418</v>
      </c>
      <c r="B419" s="1061" t="s">
        <v>1568</v>
      </c>
      <c r="C419" s="1061" t="s">
        <v>1581</v>
      </c>
      <c r="D419" s="1061" t="s">
        <v>1582</v>
      </c>
    </row>
    <row r="420" spans="1:4">
      <c r="A420" s="1061">
        <v>419</v>
      </c>
      <c r="B420" s="1061" t="s">
        <v>1568</v>
      </c>
      <c r="C420" s="1061" t="s">
        <v>1568</v>
      </c>
      <c r="D420" s="1061" t="s">
        <v>1569</v>
      </c>
    </row>
    <row r="421" spans="1:4">
      <c r="A421" s="1061">
        <v>420</v>
      </c>
      <c r="B421" s="1061" t="s">
        <v>1568</v>
      </c>
      <c r="C421" s="1061" t="s">
        <v>1583</v>
      </c>
      <c r="D421" s="1061" t="s">
        <v>1584</v>
      </c>
    </row>
    <row r="422" spans="1:4">
      <c r="A422" s="1061">
        <v>421</v>
      </c>
      <c r="B422" s="1061" t="s">
        <v>1585</v>
      </c>
      <c r="C422" s="1061" t="s">
        <v>1064</v>
      </c>
      <c r="D422" s="1061" t="s">
        <v>1587</v>
      </c>
    </row>
    <row r="423" spans="1:4">
      <c r="A423" s="1061">
        <v>422</v>
      </c>
      <c r="B423" s="1061" t="s">
        <v>1585</v>
      </c>
      <c r="C423" s="1061" t="s">
        <v>1588</v>
      </c>
      <c r="D423" s="1061" t="s">
        <v>1589</v>
      </c>
    </row>
    <row r="424" spans="1:4">
      <c r="A424" s="1061">
        <v>423</v>
      </c>
      <c r="B424" s="1061" t="s">
        <v>1585</v>
      </c>
      <c r="C424" s="1061" t="s">
        <v>1173</v>
      </c>
      <c r="D424" s="1061" t="s">
        <v>1590</v>
      </c>
    </row>
    <row r="425" spans="1:4">
      <c r="A425" s="1061">
        <v>424</v>
      </c>
      <c r="B425" s="1061" t="s">
        <v>1585</v>
      </c>
      <c r="C425" s="1061" t="s">
        <v>1591</v>
      </c>
      <c r="D425" s="1061" t="s">
        <v>1592</v>
      </c>
    </row>
    <row r="426" spans="1:4">
      <c r="A426" s="1061">
        <v>425</v>
      </c>
      <c r="B426" s="1061" t="s">
        <v>1585</v>
      </c>
      <c r="C426" s="1061" t="s">
        <v>1593</v>
      </c>
      <c r="D426" s="1061" t="s">
        <v>1594</v>
      </c>
    </row>
    <row r="427" spans="1:4">
      <c r="A427" s="1061">
        <v>426</v>
      </c>
      <c r="B427" s="1061" t="s">
        <v>1585</v>
      </c>
      <c r="C427" s="1061" t="s">
        <v>1595</v>
      </c>
      <c r="D427" s="1061" t="s">
        <v>1596</v>
      </c>
    </row>
    <row r="428" spans="1:4">
      <c r="A428" s="1061">
        <v>427</v>
      </c>
      <c r="B428" s="1061" t="s">
        <v>1585</v>
      </c>
      <c r="C428" s="1061" t="s">
        <v>1597</v>
      </c>
      <c r="D428" s="1061" t="s">
        <v>1598</v>
      </c>
    </row>
    <row r="429" spans="1:4">
      <c r="A429" s="1061">
        <v>428</v>
      </c>
      <c r="B429" s="1061" t="s">
        <v>1585</v>
      </c>
      <c r="C429" s="1061" t="s">
        <v>1585</v>
      </c>
      <c r="D429" s="1061" t="s">
        <v>1586</v>
      </c>
    </row>
    <row r="430" spans="1:4">
      <c r="A430" s="1061">
        <v>429</v>
      </c>
      <c r="B430" s="1061" t="s">
        <v>1585</v>
      </c>
      <c r="C430" s="1061" t="s">
        <v>1599</v>
      </c>
      <c r="D430" s="1061" t="s">
        <v>1600</v>
      </c>
    </row>
    <row r="431" spans="1:4">
      <c r="A431" s="1061">
        <v>430</v>
      </c>
      <c r="B431" s="1061" t="s">
        <v>1585</v>
      </c>
      <c r="C431" s="1061" t="s">
        <v>1493</v>
      </c>
      <c r="D431" s="1061" t="s">
        <v>1601</v>
      </c>
    </row>
    <row r="432" spans="1:4">
      <c r="A432" s="1061">
        <v>431</v>
      </c>
      <c r="B432" s="1061" t="s">
        <v>1602</v>
      </c>
      <c r="C432" s="1061" t="s">
        <v>1080</v>
      </c>
      <c r="D432" s="1061" t="s">
        <v>1604</v>
      </c>
    </row>
    <row r="433" spans="1:4">
      <c r="A433" s="1061">
        <v>432</v>
      </c>
      <c r="B433" s="1061" t="s">
        <v>1602</v>
      </c>
      <c r="C433" s="1061" t="s">
        <v>1605</v>
      </c>
      <c r="D433" s="1061" t="s">
        <v>1606</v>
      </c>
    </row>
    <row r="434" spans="1:4">
      <c r="A434" s="1061">
        <v>433</v>
      </c>
      <c r="B434" s="1061" t="s">
        <v>1602</v>
      </c>
      <c r="C434" s="1061" t="s">
        <v>1607</v>
      </c>
      <c r="D434" s="1061" t="s">
        <v>1608</v>
      </c>
    </row>
    <row r="435" spans="1:4">
      <c r="A435" s="1061">
        <v>434</v>
      </c>
      <c r="B435" s="1061" t="s">
        <v>1602</v>
      </c>
      <c r="C435" s="1061" t="s">
        <v>1609</v>
      </c>
      <c r="D435" s="1061" t="s">
        <v>1610</v>
      </c>
    </row>
    <row r="436" spans="1:4">
      <c r="A436" s="1061">
        <v>435</v>
      </c>
      <c r="B436" s="1061" t="s">
        <v>1602</v>
      </c>
      <c r="C436" s="1061" t="s">
        <v>1611</v>
      </c>
      <c r="D436" s="1061" t="s">
        <v>1612</v>
      </c>
    </row>
    <row r="437" spans="1:4">
      <c r="A437" s="1061">
        <v>436</v>
      </c>
      <c r="B437" s="1061" t="s">
        <v>1602</v>
      </c>
      <c r="C437" s="1061" t="s">
        <v>1613</v>
      </c>
      <c r="D437" s="1061" t="s">
        <v>1614</v>
      </c>
    </row>
    <row r="438" spans="1:4">
      <c r="A438" s="1061">
        <v>437</v>
      </c>
      <c r="B438" s="1061" t="s">
        <v>1602</v>
      </c>
      <c r="C438" s="1061" t="s">
        <v>1602</v>
      </c>
      <c r="D438" s="1061" t="s">
        <v>1603</v>
      </c>
    </row>
    <row r="439" spans="1:4">
      <c r="A439" s="1061">
        <v>438</v>
      </c>
      <c r="B439" s="1061" t="s">
        <v>1602</v>
      </c>
      <c r="C439" s="1061" t="s">
        <v>1615</v>
      </c>
      <c r="D439" s="1061" t="s">
        <v>1616</v>
      </c>
    </row>
    <row r="440" spans="1:4">
      <c r="A440" s="1061">
        <v>439</v>
      </c>
      <c r="B440" s="1061" t="s">
        <v>1617</v>
      </c>
      <c r="C440" s="1061" t="s">
        <v>1619</v>
      </c>
      <c r="D440" s="1061" t="s">
        <v>1620</v>
      </c>
    </row>
    <row r="441" spans="1:4">
      <c r="A441" s="1061">
        <v>440</v>
      </c>
      <c r="B441" s="1061" t="s">
        <v>1617</v>
      </c>
      <c r="C441" s="1061" t="s">
        <v>1039</v>
      </c>
      <c r="D441" s="1061" t="s">
        <v>1621</v>
      </c>
    </row>
    <row r="442" spans="1:4">
      <c r="A442" s="1061">
        <v>441</v>
      </c>
      <c r="B442" s="1061" t="s">
        <v>1617</v>
      </c>
      <c r="C442" s="1061" t="s">
        <v>1622</v>
      </c>
      <c r="D442" s="1061" t="s">
        <v>1623</v>
      </c>
    </row>
    <row r="443" spans="1:4">
      <c r="A443" s="1061">
        <v>442</v>
      </c>
      <c r="B443" s="1061" t="s">
        <v>1617</v>
      </c>
      <c r="C443" s="1061" t="s">
        <v>1066</v>
      </c>
      <c r="D443" s="1061" t="s">
        <v>1624</v>
      </c>
    </row>
    <row r="444" spans="1:4">
      <c r="A444" s="1061">
        <v>443</v>
      </c>
      <c r="B444" s="1061" t="s">
        <v>1617</v>
      </c>
      <c r="C444" s="1061" t="s">
        <v>1625</v>
      </c>
      <c r="D444" s="1061" t="s">
        <v>1626</v>
      </c>
    </row>
    <row r="445" spans="1:4">
      <c r="A445" s="1061">
        <v>444</v>
      </c>
      <c r="B445" s="1061" t="s">
        <v>1617</v>
      </c>
      <c r="C445" s="1061" t="s">
        <v>1627</v>
      </c>
      <c r="D445" s="1061" t="s">
        <v>1628</v>
      </c>
    </row>
    <row r="446" spans="1:4">
      <c r="A446" s="1061">
        <v>445</v>
      </c>
      <c r="B446" s="1061" t="s">
        <v>1617</v>
      </c>
      <c r="C446" s="1061" t="s">
        <v>1629</v>
      </c>
      <c r="D446" s="1061" t="s">
        <v>1630</v>
      </c>
    </row>
    <row r="447" spans="1:4">
      <c r="A447" s="1061">
        <v>446</v>
      </c>
      <c r="B447" s="1061" t="s">
        <v>1617</v>
      </c>
      <c r="C447" s="1061" t="s">
        <v>1631</v>
      </c>
      <c r="D447" s="1061" t="s">
        <v>1632</v>
      </c>
    </row>
    <row r="448" spans="1:4">
      <c r="A448" s="1061">
        <v>447</v>
      </c>
      <c r="B448" s="1061" t="s">
        <v>1617</v>
      </c>
      <c r="C448" s="1061" t="s">
        <v>1633</v>
      </c>
      <c r="D448" s="1061" t="s">
        <v>1634</v>
      </c>
    </row>
    <row r="449" spans="1:4">
      <c r="A449" s="1061">
        <v>448</v>
      </c>
      <c r="B449" s="1061" t="s">
        <v>1617</v>
      </c>
      <c r="C449" s="1061" t="s">
        <v>1635</v>
      </c>
      <c r="D449" s="1061" t="s">
        <v>1636</v>
      </c>
    </row>
    <row r="450" spans="1:4">
      <c r="A450" s="1061">
        <v>449</v>
      </c>
      <c r="B450" s="1061" t="s">
        <v>1617</v>
      </c>
      <c r="C450" s="1061" t="s">
        <v>1637</v>
      </c>
      <c r="D450" s="1061" t="s">
        <v>1638</v>
      </c>
    </row>
    <row r="451" spans="1:4">
      <c r="A451" s="1061">
        <v>450</v>
      </c>
      <c r="B451" s="1061" t="s">
        <v>1617</v>
      </c>
      <c r="C451" s="1061" t="s">
        <v>1617</v>
      </c>
      <c r="D451" s="1061" t="s">
        <v>1618</v>
      </c>
    </row>
    <row r="452" spans="1:4">
      <c r="A452" s="1061">
        <v>451</v>
      </c>
      <c r="B452" s="1061" t="s">
        <v>1617</v>
      </c>
      <c r="C452" s="1061" t="s">
        <v>1639</v>
      </c>
      <c r="D452" s="1061" t="s">
        <v>1640</v>
      </c>
    </row>
    <row r="453" spans="1:4">
      <c r="A453" s="1061">
        <v>452</v>
      </c>
      <c r="B453" s="1061" t="s">
        <v>1617</v>
      </c>
      <c r="C453" s="1061" t="s">
        <v>1641</v>
      </c>
      <c r="D453" s="1061" t="s">
        <v>1642</v>
      </c>
    </row>
    <row r="454" spans="1:4">
      <c r="A454" s="1061">
        <v>453</v>
      </c>
      <c r="B454" s="1061" t="s">
        <v>1617</v>
      </c>
      <c r="C454" s="1061" t="s">
        <v>1643</v>
      </c>
      <c r="D454" s="1061" t="s">
        <v>1644</v>
      </c>
    </row>
    <row r="455" spans="1:4">
      <c r="A455" s="1061">
        <v>454</v>
      </c>
      <c r="B455" s="1061" t="s">
        <v>1645</v>
      </c>
      <c r="C455" s="1061" t="s">
        <v>1647</v>
      </c>
      <c r="D455" s="1061" t="s">
        <v>1648</v>
      </c>
    </row>
    <row r="456" spans="1:4">
      <c r="A456" s="1061">
        <v>455</v>
      </c>
      <c r="B456" s="1061" t="s">
        <v>1645</v>
      </c>
      <c r="C456" s="1061" t="s">
        <v>1649</v>
      </c>
      <c r="D456" s="1061" t="s">
        <v>1650</v>
      </c>
    </row>
    <row r="457" spans="1:4">
      <c r="A457" s="1061">
        <v>456</v>
      </c>
      <c r="B457" s="1061" t="s">
        <v>1645</v>
      </c>
      <c r="C457" s="1061" t="s">
        <v>1651</v>
      </c>
      <c r="D457" s="1061" t="s">
        <v>1652</v>
      </c>
    </row>
    <row r="458" spans="1:4">
      <c r="A458" s="1061">
        <v>457</v>
      </c>
      <c r="B458" s="1061" t="s">
        <v>1645</v>
      </c>
      <c r="C458" s="1061" t="s">
        <v>1653</v>
      </c>
      <c r="D458" s="1061" t="s">
        <v>1654</v>
      </c>
    </row>
    <row r="459" spans="1:4">
      <c r="A459" s="1061">
        <v>458</v>
      </c>
      <c r="B459" s="1061" t="s">
        <v>1645</v>
      </c>
      <c r="C459" s="1061" t="s">
        <v>1080</v>
      </c>
      <c r="D459" s="1061" t="s">
        <v>1655</v>
      </c>
    </row>
    <row r="460" spans="1:4">
      <c r="A460" s="1061">
        <v>459</v>
      </c>
      <c r="B460" s="1061" t="s">
        <v>1645</v>
      </c>
      <c r="C460" s="1061" t="s">
        <v>1656</v>
      </c>
      <c r="D460" s="1061" t="s">
        <v>1657</v>
      </c>
    </row>
    <row r="461" spans="1:4">
      <c r="A461" s="1061">
        <v>460</v>
      </c>
      <c r="B461" s="1061" t="s">
        <v>1645</v>
      </c>
      <c r="C461" s="1061" t="s">
        <v>1658</v>
      </c>
      <c r="D461" s="1061" t="s">
        <v>1659</v>
      </c>
    </row>
    <row r="462" spans="1:4">
      <c r="A462" s="1061">
        <v>461</v>
      </c>
      <c r="B462" s="1061" t="s">
        <v>1645</v>
      </c>
      <c r="C462" s="1061" t="s">
        <v>1660</v>
      </c>
      <c r="D462" s="1061" t="s">
        <v>1661</v>
      </c>
    </row>
    <row r="463" spans="1:4">
      <c r="A463" s="1061">
        <v>462</v>
      </c>
      <c r="B463" s="1061" t="s">
        <v>1645</v>
      </c>
      <c r="C463" s="1061" t="s">
        <v>1662</v>
      </c>
      <c r="D463" s="1061" t="s">
        <v>1663</v>
      </c>
    </row>
    <row r="464" spans="1:4">
      <c r="A464" s="1061">
        <v>463</v>
      </c>
      <c r="B464" s="1061" t="s">
        <v>1645</v>
      </c>
      <c r="C464" s="1061" t="s">
        <v>1645</v>
      </c>
      <c r="D464" s="1061" t="s">
        <v>1646</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603</v>
      </c>
    </row>
    <row r="5" spans="2:4">
      <c r="B5" s="53" t="s">
        <v>223</v>
      </c>
    </row>
    <row r="6" spans="2:4" ht="22.5">
      <c r="B6" s="53" t="s">
        <v>267</v>
      </c>
    </row>
    <row r="7" spans="2:4" ht="22.5">
      <c r="B7" s="53" t="s">
        <v>268</v>
      </c>
    </row>
    <row r="8" spans="2:4" ht="22.5">
      <c r="B8" s="53" t="s">
        <v>269</v>
      </c>
    </row>
    <row r="9" spans="2:4" ht="22.5">
      <c r="B9" s="53" t="s">
        <v>504</v>
      </c>
    </row>
    <row r="10" spans="2:4" ht="56.25">
      <c r="B10" s="53" t="s">
        <v>766</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ht="56.25">
      <c r="B28" s="222" t="s">
        <v>475</v>
      </c>
    </row>
    <row r="29" spans="1:2">
      <c r="B29" s="310" t="s">
        <v>390</v>
      </c>
    </row>
    <row r="30" spans="1:2" ht="22.5">
      <c r="B30" s="222" t="s">
        <v>602</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8"/>
  <sheetViews>
    <sheetView showGridLines="0" topLeftCell="C4" zoomScaleNormal="100" workbookViewId="0">
      <selection activeCell="C42" sqref="A42:XFD42"/>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71" t="s">
        <v>711</v>
      </c>
      <c r="E5" s="1172"/>
      <c r="F5" s="1172"/>
      <c r="G5" s="1172"/>
      <c r="H5" s="1172"/>
      <c r="I5" s="1172"/>
      <c r="J5" s="1173"/>
      <c r="K5" s="436"/>
      <c r="L5" s="176"/>
      <c r="M5" s="176"/>
      <c r="N5" s="176"/>
      <c r="O5" s="176"/>
      <c r="P5" s="176"/>
      <c r="Q5" s="176"/>
      <c r="R5" s="176"/>
      <c r="S5" s="568"/>
      <c r="T5" s="568"/>
      <c r="U5" s="568"/>
      <c r="V5" s="568"/>
      <c r="W5" s="176"/>
    </row>
    <row r="6" spans="1:24" s="469" customFormat="1" ht="3" customHeight="1">
      <c r="A6" s="311"/>
      <c r="B6" s="311"/>
      <c r="D6" s="1209"/>
      <c r="E6" s="1210"/>
      <c r="F6" s="1210"/>
      <c r="G6" s="1210"/>
      <c r="H6" s="1210"/>
      <c r="I6" s="1210"/>
      <c r="J6" s="1211"/>
      <c r="S6" s="646"/>
      <c r="T6" s="646"/>
      <c r="U6" s="646"/>
      <c r="V6" s="646"/>
    </row>
    <row r="7" spans="1:24" s="469" customFormat="1" ht="5.25" hidden="1" customHeight="1">
      <c r="A7" s="311"/>
      <c r="B7" s="311"/>
      <c r="E7" s="1212"/>
      <c r="F7" s="1212"/>
      <c r="G7" s="1201"/>
      <c r="H7" s="1201"/>
      <c r="I7" s="1201"/>
      <c r="J7" s="1201"/>
      <c r="S7" s="646"/>
      <c r="T7" s="646"/>
      <c r="U7" s="646"/>
      <c r="V7" s="646"/>
    </row>
    <row r="8" spans="1:24" s="469" customFormat="1" ht="5.25" hidden="1" customHeight="1">
      <c r="A8" s="311"/>
      <c r="B8" s="311"/>
      <c r="E8" s="1212"/>
      <c r="F8" s="1212"/>
      <c r="G8" s="1201"/>
      <c r="H8" s="1201"/>
      <c r="I8" s="1201"/>
      <c r="J8" s="1201"/>
      <c r="S8" s="646"/>
      <c r="T8" s="646"/>
      <c r="U8" s="646"/>
      <c r="V8" s="646"/>
    </row>
    <row r="9" spans="1:24" s="469" customFormat="1" ht="5.25" hidden="1" customHeight="1">
      <c r="A9" s="311"/>
      <c r="B9" s="311"/>
      <c r="E9" s="1212"/>
      <c r="F9" s="1212"/>
      <c r="G9" s="1201"/>
      <c r="H9" s="1201"/>
      <c r="I9" s="1201"/>
      <c r="J9" s="1201"/>
      <c r="S9" s="646"/>
      <c r="T9" s="646"/>
      <c r="U9" s="646"/>
      <c r="V9" s="646"/>
    </row>
    <row r="10" spans="1:24" s="646" customFormat="1" ht="5.25" hidden="1">
      <c r="A10" s="311"/>
      <c r="B10" s="311"/>
      <c r="E10" s="1213"/>
      <c r="F10" s="1213"/>
      <c r="G10" s="841"/>
      <c r="H10" s="465"/>
      <c r="I10" s="794"/>
      <c r="J10" s="794"/>
    </row>
    <row r="11" spans="1:24" s="159" customFormat="1" ht="18.75" hidden="1" customHeight="1">
      <c r="A11" s="311"/>
      <c r="B11" s="311"/>
      <c r="D11" s="152"/>
      <c r="E11" s="1214" t="s">
        <v>718</v>
      </c>
      <c r="F11" s="1214"/>
      <c r="G11" s="1133" t="s">
        <v>85</v>
      </c>
      <c r="H11" s="467"/>
      <c r="I11" s="166"/>
      <c r="J11" s="152"/>
      <c r="K11" s="153"/>
      <c r="L11" s="152"/>
      <c r="M11" s="152"/>
      <c r="N11" s="153"/>
      <c r="O11" s="153"/>
      <c r="P11" s="152"/>
      <c r="Q11" s="152"/>
      <c r="R11" s="153"/>
      <c r="S11" s="554"/>
      <c r="T11" s="553"/>
      <c r="U11" s="553"/>
      <c r="V11" s="554"/>
    </row>
    <row r="12" spans="1:24" s="469" customFormat="1" ht="18.75" hidden="1">
      <c r="A12" s="311"/>
      <c r="B12" s="311"/>
      <c r="E12" s="1214" t="s">
        <v>719</v>
      </c>
      <c r="F12" s="1214"/>
      <c r="G12" s="1133"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208"/>
      <c r="F13" s="1208"/>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202" t="s">
        <v>92</v>
      </c>
      <c r="E17" s="1202" t="s">
        <v>297</v>
      </c>
      <c r="F17" s="1202" t="s">
        <v>80</v>
      </c>
      <c r="G17" s="1202" t="s">
        <v>439</v>
      </c>
      <c r="H17" s="1202" t="s">
        <v>92</v>
      </c>
      <c r="I17" s="1202"/>
      <c r="J17" s="1202" t="s">
        <v>20</v>
      </c>
      <c r="K17" s="1204" t="s">
        <v>479</v>
      </c>
      <c r="L17" s="1204"/>
      <c r="M17" s="1204"/>
      <c r="N17" s="1204"/>
      <c r="O17" s="1204" t="s">
        <v>709</v>
      </c>
      <c r="P17" s="1204"/>
      <c r="Q17" s="1204"/>
      <c r="R17" s="1204"/>
      <c r="S17" s="1204" t="s">
        <v>710</v>
      </c>
      <c r="T17" s="1204"/>
      <c r="U17" s="1204"/>
      <c r="V17" s="1204"/>
      <c r="W17" s="1202" t="s">
        <v>244</v>
      </c>
    </row>
    <row r="18" spans="1:24" ht="30.75" customHeight="1">
      <c r="D18" s="1202"/>
      <c r="E18" s="1202"/>
      <c r="F18" s="1202"/>
      <c r="G18" s="1202"/>
      <c r="H18" s="1202"/>
      <c r="I18" s="1202"/>
      <c r="J18" s="1202"/>
      <c r="K18" s="115" t="s">
        <v>300</v>
      </c>
      <c r="L18" s="1202" t="s">
        <v>92</v>
      </c>
      <c r="M18" s="1202"/>
      <c r="N18" s="115" t="s">
        <v>230</v>
      </c>
      <c r="O18" s="115" t="s">
        <v>300</v>
      </c>
      <c r="P18" s="1202" t="s">
        <v>92</v>
      </c>
      <c r="Q18" s="1202"/>
      <c r="R18" s="115" t="s">
        <v>230</v>
      </c>
      <c r="S18" s="541" t="s">
        <v>300</v>
      </c>
      <c r="T18" s="1202" t="s">
        <v>92</v>
      </c>
      <c r="U18" s="1202"/>
      <c r="V18" s="541" t="s">
        <v>400</v>
      </c>
      <c r="W18" s="1202"/>
    </row>
    <row r="19" spans="1:24" s="405" customFormat="1" ht="12" customHeight="1">
      <c r="A19" s="404"/>
      <c r="B19" s="404"/>
      <c r="D19" s="42" t="s">
        <v>93</v>
      </c>
      <c r="E19" s="42" t="s">
        <v>49</v>
      </c>
      <c r="F19" s="42" t="s">
        <v>50</v>
      </c>
      <c r="G19" s="42" t="s">
        <v>51</v>
      </c>
      <c r="H19" s="1203" t="s">
        <v>68</v>
      </c>
      <c r="I19" s="1203"/>
      <c r="J19" s="42" t="s">
        <v>69</v>
      </c>
      <c r="K19" s="42" t="s">
        <v>183</v>
      </c>
      <c r="L19" s="1203" t="s">
        <v>184</v>
      </c>
      <c r="M19" s="1203"/>
      <c r="N19" s="42" t="s">
        <v>208</v>
      </c>
      <c r="O19" s="42" t="s">
        <v>209</v>
      </c>
      <c r="P19" s="1203" t="s">
        <v>210</v>
      </c>
      <c r="Q19" s="1203"/>
      <c r="R19" s="42" t="s">
        <v>211</v>
      </c>
      <c r="S19" s="526" t="s">
        <v>210</v>
      </c>
      <c r="T19" s="1203" t="s">
        <v>211</v>
      </c>
      <c r="U19" s="1203"/>
      <c r="V19" s="526" t="s">
        <v>212</v>
      </c>
      <c r="W19" s="42" t="s">
        <v>213</v>
      </c>
    </row>
    <row r="20" spans="1:24" ht="14.25" hidden="1" customHeight="1">
      <c r="C20" s="309"/>
      <c r="D20" s="349">
        <v>0</v>
      </c>
      <c r="E20" s="400"/>
      <c r="F20" s="400"/>
      <c r="G20" s="121"/>
      <c r="H20" s="401"/>
      <c r="I20" s="401"/>
      <c r="J20" s="220"/>
      <c r="K20" s="121"/>
      <c r="L20" s="220"/>
      <c r="M20" s="220"/>
      <c r="N20" s="402"/>
      <c r="O20" s="121"/>
      <c r="P20" s="220"/>
      <c r="Q20" s="220"/>
      <c r="R20" s="403"/>
      <c r="S20" s="543"/>
      <c r="T20" s="593"/>
      <c r="U20" s="593"/>
      <c r="V20" s="630"/>
      <c r="W20" s="121"/>
      <c r="X20" s="175"/>
    </row>
    <row r="21" spans="1:24" s="1105" customFormat="1" ht="17.100000000000001" customHeight="1">
      <c r="A21" s="749">
        <v>13</v>
      </c>
      <c r="C21" s="309"/>
      <c r="D21" s="1185">
        <v>1</v>
      </c>
      <c r="E21" s="1186" t="s">
        <v>770</v>
      </c>
      <c r="F21" s="1190" t="s">
        <v>1666</v>
      </c>
      <c r="G21" s="1193" t="s">
        <v>85</v>
      </c>
      <c r="H21" s="1185"/>
      <c r="I21" s="1185">
        <v>1</v>
      </c>
      <c r="J21" s="1205" t="s">
        <v>2287</v>
      </c>
      <c r="K21" s="1180" t="s">
        <v>85</v>
      </c>
      <c r="L21" s="1177"/>
      <c r="M21" s="1177" t="s">
        <v>93</v>
      </c>
      <c r="N21" s="1183"/>
      <c r="O21" s="1180" t="s">
        <v>85</v>
      </c>
      <c r="P21" s="1177"/>
      <c r="Q21" s="1177" t="s">
        <v>93</v>
      </c>
      <c r="R21" s="1178"/>
      <c r="S21" s="1180" t="s">
        <v>85</v>
      </c>
      <c r="T21" s="1088"/>
      <c r="U21" s="1088" t="s">
        <v>93</v>
      </c>
      <c r="V21" s="1134"/>
      <c r="W21" s="307"/>
    </row>
    <row r="22" spans="1:24" s="1105" customFormat="1" ht="15" customHeight="1">
      <c r="A22" s="749"/>
      <c r="C22" s="748"/>
      <c r="D22" s="1185"/>
      <c r="E22" s="1187"/>
      <c r="F22" s="1191"/>
      <c r="G22" s="1193"/>
      <c r="H22" s="1185"/>
      <c r="I22" s="1185"/>
      <c r="J22" s="1206"/>
      <c r="K22" s="1180"/>
      <c r="L22" s="1177"/>
      <c r="M22" s="1177"/>
      <c r="N22" s="1183"/>
      <c r="O22" s="1180"/>
      <c r="P22" s="1177"/>
      <c r="Q22" s="1177"/>
      <c r="R22" s="1179"/>
      <c r="S22" s="1180"/>
      <c r="T22" s="1090"/>
      <c r="U22" s="745"/>
      <c r="V22" s="746"/>
      <c r="W22" s="747"/>
    </row>
    <row r="23" spans="1:24" s="1105" customFormat="1" ht="17.100000000000001" customHeight="1">
      <c r="A23" s="749"/>
      <c r="C23" s="748"/>
      <c r="D23" s="1182"/>
      <c r="E23" s="1188"/>
      <c r="F23" s="1191"/>
      <c r="G23" s="1181"/>
      <c r="H23" s="1182"/>
      <c r="I23" s="1182"/>
      <c r="J23" s="1206"/>
      <c r="K23" s="1181"/>
      <c r="L23" s="1182"/>
      <c r="M23" s="1182"/>
      <c r="N23" s="1184"/>
      <c r="O23" s="1181"/>
      <c r="P23" s="1108"/>
      <c r="Q23" s="745"/>
      <c r="R23" s="746"/>
      <c r="S23" s="742"/>
      <c r="T23" s="742"/>
      <c r="U23" s="742"/>
      <c r="V23" s="742"/>
      <c r="W23" s="747"/>
    </row>
    <row r="24" spans="1:24" s="1105" customFormat="1" ht="15" customHeight="1">
      <c r="A24" s="749"/>
      <c r="C24" s="748"/>
      <c r="D24" s="1182"/>
      <c r="E24" s="1188"/>
      <c r="F24" s="1191"/>
      <c r="G24" s="1181"/>
      <c r="H24" s="1182"/>
      <c r="I24" s="1182"/>
      <c r="J24" s="1207"/>
      <c r="K24" s="1181"/>
      <c r="L24" s="745"/>
      <c r="M24" s="746"/>
      <c r="N24" s="746"/>
      <c r="O24" s="746"/>
      <c r="P24" s="746"/>
      <c r="Q24" s="746"/>
      <c r="R24" s="746"/>
      <c r="S24" s="742"/>
      <c r="T24" s="742"/>
      <c r="U24" s="742"/>
      <c r="V24" s="742"/>
      <c r="W24" s="747"/>
    </row>
    <row r="25" spans="1:24" s="1112" customFormat="1" ht="17.100000000000001" customHeight="1">
      <c r="A25" s="749" t="s">
        <v>2292</v>
      </c>
      <c r="C25" s="748"/>
      <c r="D25" s="1182"/>
      <c r="E25" s="1188"/>
      <c r="F25" s="1191"/>
      <c r="G25" s="1181"/>
      <c r="H25" s="1194"/>
      <c r="I25" s="1185">
        <v>2</v>
      </c>
      <c r="J25" s="1205" t="s">
        <v>2293</v>
      </c>
      <c r="K25" s="1180" t="s">
        <v>85</v>
      </c>
      <c r="L25" s="1177"/>
      <c r="M25" s="1177" t="s">
        <v>93</v>
      </c>
      <c r="N25" s="1183"/>
      <c r="O25" s="1180" t="s">
        <v>85</v>
      </c>
      <c r="P25" s="1177"/>
      <c r="Q25" s="1177" t="s">
        <v>93</v>
      </c>
      <c r="R25" s="1184"/>
      <c r="S25" s="1180" t="s">
        <v>85</v>
      </c>
      <c r="T25" s="1088"/>
      <c r="U25" s="1088" t="s">
        <v>93</v>
      </c>
      <c r="V25" s="1134"/>
      <c r="W25" s="307"/>
    </row>
    <row r="26" spans="1:24" s="1112" customFormat="1" ht="17.100000000000001" customHeight="1">
      <c r="A26" s="749"/>
      <c r="C26" s="748"/>
      <c r="D26" s="1182"/>
      <c r="E26" s="1188"/>
      <c r="F26" s="1191"/>
      <c r="G26" s="1181"/>
      <c r="H26" s="1195"/>
      <c r="I26" s="1185"/>
      <c r="J26" s="1206"/>
      <c r="K26" s="1180"/>
      <c r="L26" s="1177"/>
      <c r="M26" s="1177"/>
      <c r="N26" s="1183"/>
      <c r="O26" s="1180"/>
      <c r="P26" s="1177"/>
      <c r="Q26" s="1177"/>
      <c r="R26" s="1184"/>
      <c r="S26" s="1180"/>
      <c r="T26" s="1090"/>
      <c r="U26" s="745"/>
      <c r="V26" s="746"/>
      <c r="W26" s="747"/>
    </row>
    <row r="27" spans="1:24" s="1112" customFormat="1" ht="17.100000000000001" customHeight="1">
      <c r="A27" s="749"/>
      <c r="C27" s="748"/>
      <c r="D27" s="1182"/>
      <c r="E27" s="1188"/>
      <c r="F27" s="1191"/>
      <c r="G27" s="1181"/>
      <c r="H27" s="1196"/>
      <c r="I27" s="1182"/>
      <c r="J27" s="1206"/>
      <c r="K27" s="1181"/>
      <c r="L27" s="1182"/>
      <c r="M27" s="1182"/>
      <c r="N27" s="1184"/>
      <c r="O27" s="1181"/>
      <c r="P27" s="1125"/>
      <c r="Q27" s="745"/>
      <c r="R27" s="746"/>
      <c r="S27" s="742"/>
      <c r="T27" s="742"/>
      <c r="U27" s="742"/>
      <c r="V27" s="742"/>
      <c r="W27" s="747"/>
    </row>
    <row r="28" spans="1:24" s="1112" customFormat="1" ht="15" customHeight="1">
      <c r="A28" s="749"/>
      <c r="C28" s="748"/>
      <c r="D28" s="1182"/>
      <c r="E28" s="1188"/>
      <c r="F28" s="1191"/>
      <c r="G28" s="1181"/>
      <c r="H28" s="1197"/>
      <c r="I28" s="1182"/>
      <c r="J28" s="1207"/>
      <c r="K28" s="1181"/>
      <c r="L28" s="745"/>
      <c r="M28" s="746"/>
      <c r="N28" s="746"/>
      <c r="O28" s="746"/>
      <c r="P28" s="746"/>
      <c r="Q28" s="746"/>
      <c r="R28" s="746"/>
      <c r="S28" s="742"/>
      <c r="T28" s="742"/>
      <c r="U28" s="742"/>
      <c r="V28" s="742"/>
      <c r="W28" s="747"/>
    </row>
    <row r="29" spans="1:24" s="1112" customFormat="1" ht="17.100000000000001" customHeight="1">
      <c r="A29" s="749" t="s">
        <v>2294</v>
      </c>
      <c r="C29" s="748"/>
      <c r="D29" s="1182"/>
      <c r="E29" s="1188"/>
      <c r="F29" s="1191"/>
      <c r="G29" s="1181"/>
      <c r="H29" s="1194"/>
      <c r="I29" s="1185">
        <v>3</v>
      </c>
      <c r="J29" s="1205" t="s">
        <v>2295</v>
      </c>
      <c r="K29" s="1180" t="s">
        <v>85</v>
      </c>
      <c r="L29" s="1177"/>
      <c r="M29" s="1177" t="s">
        <v>93</v>
      </c>
      <c r="N29" s="1183"/>
      <c r="O29" s="1180" t="s">
        <v>85</v>
      </c>
      <c r="P29" s="1177"/>
      <c r="Q29" s="1177" t="s">
        <v>93</v>
      </c>
      <c r="R29" s="1184"/>
      <c r="S29" s="1180" t="s">
        <v>85</v>
      </c>
      <c r="T29" s="1088"/>
      <c r="U29" s="1088" t="s">
        <v>93</v>
      </c>
      <c r="V29" s="1134"/>
      <c r="W29" s="307"/>
    </row>
    <row r="30" spans="1:24" s="1112" customFormat="1" ht="17.100000000000001" customHeight="1">
      <c r="A30" s="749"/>
      <c r="C30" s="748"/>
      <c r="D30" s="1182"/>
      <c r="E30" s="1188"/>
      <c r="F30" s="1191"/>
      <c r="G30" s="1181"/>
      <c r="H30" s="1195"/>
      <c r="I30" s="1185"/>
      <c r="J30" s="1206"/>
      <c r="K30" s="1180"/>
      <c r="L30" s="1177"/>
      <c r="M30" s="1177"/>
      <c r="N30" s="1183"/>
      <c r="O30" s="1180"/>
      <c r="P30" s="1177"/>
      <c r="Q30" s="1177"/>
      <c r="R30" s="1184"/>
      <c r="S30" s="1180"/>
      <c r="T30" s="1090"/>
      <c r="U30" s="745"/>
      <c r="V30" s="746"/>
      <c r="W30" s="747"/>
    </row>
    <row r="31" spans="1:24" s="1112" customFormat="1" ht="17.100000000000001" customHeight="1">
      <c r="A31" s="749"/>
      <c r="C31" s="748"/>
      <c r="D31" s="1182"/>
      <c r="E31" s="1188"/>
      <c r="F31" s="1191"/>
      <c r="G31" s="1181"/>
      <c r="H31" s="1196"/>
      <c r="I31" s="1182"/>
      <c r="J31" s="1206"/>
      <c r="K31" s="1181"/>
      <c r="L31" s="1182"/>
      <c r="M31" s="1182"/>
      <c r="N31" s="1184"/>
      <c r="O31" s="1181"/>
      <c r="P31" s="1125"/>
      <c r="Q31" s="745"/>
      <c r="R31" s="746"/>
      <c r="S31" s="742"/>
      <c r="T31" s="742"/>
      <c r="U31" s="742"/>
      <c r="V31" s="742"/>
      <c r="W31" s="747"/>
    </row>
    <row r="32" spans="1:24" s="1112" customFormat="1" ht="15" customHeight="1">
      <c r="A32" s="749"/>
      <c r="C32" s="748"/>
      <c r="D32" s="1182"/>
      <c r="E32" s="1188"/>
      <c r="F32" s="1191"/>
      <c r="G32" s="1181"/>
      <c r="H32" s="1197"/>
      <c r="I32" s="1182"/>
      <c r="J32" s="1207"/>
      <c r="K32" s="1181"/>
      <c r="L32" s="745"/>
      <c r="M32" s="746"/>
      <c r="N32" s="746"/>
      <c r="O32" s="746"/>
      <c r="P32" s="746"/>
      <c r="Q32" s="746"/>
      <c r="R32" s="746"/>
      <c r="S32" s="742"/>
      <c r="T32" s="742"/>
      <c r="U32" s="742"/>
      <c r="V32" s="742"/>
      <c r="W32" s="747"/>
    </row>
    <row r="33" spans="1:23" s="1105" customFormat="1" ht="15" customHeight="1">
      <c r="A33" s="749"/>
      <c r="C33" s="748"/>
      <c r="D33" s="1182"/>
      <c r="E33" s="1189"/>
      <c r="F33" s="1192"/>
      <c r="G33" s="1181"/>
      <c r="H33" s="745"/>
      <c r="I33" s="746"/>
      <c r="J33" s="746"/>
      <c r="K33" s="746"/>
      <c r="L33" s="746"/>
      <c r="M33" s="746"/>
      <c r="N33" s="746"/>
      <c r="O33" s="746"/>
      <c r="P33" s="746"/>
      <c r="Q33" s="746"/>
      <c r="R33" s="746"/>
      <c r="S33" s="742"/>
      <c r="T33" s="742"/>
      <c r="U33" s="742"/>
      <c r="V33" s="742"/>
      <c r="W33" s="747"/>
    </row>
    <row r="34" spans="1:23" ht="17.100000000000001" customHeight="1">
      <c r="D34" s="117"/>
      <c r="E34" s="746"/>
      <c r="F34" s="118"/>
      <c r="G34" s="118"/>
      <c r="H34" s="118"/>
      <c r="I34" s="118"/>
      <c r="J34" s="118"/>
      <c r="K34" s="118"/>
      <c r="L34" s="118"/>
      <c r="M34" s="118"/>
      <c r="N34" s="118"/>
      <c r="O34" s="118"/>
      <c r="P34" s="118"/>
      <c r="Q34" s="118"/>
      <c r="R34" s="118"/>
      <c r="S34" s="542"/>
      <c r="T34" s="542"/>
      <c r="U34" s="542"/>
      <c r="V34" s="542"/>
      <c r="W34" s="119"/>
    </row>
    <row r="35" spans="1:23" ht="3" customHeight="1"/>
    <row r="36" spans="1:23" ht="11.25" hidden="1" customHeight="1"/>
    <row r="37" spans="1:23" ht="0.95" customHeight="1"/>
    <row r="38" spans="1:23" ht="23.25" customHeight="1"/>
    <row r="39" spans="1:23" ht="3" customHeight="1"/>
    <row r="40" spans="1:23" ht="17.100000000000001" customHeight="1">
      <c r="E40" s="1198" t="s">
        <v>735</v>
      </c>
      <c r="F40" s="1198"/>
      <c r="G40" s="1198"/>
      <c r="H40" s="1198"/>
      <c r="I40" s="1198"/>
      <c r="J40" s="1198"/>
      <c r="K40" s="1198"/>
      <c r="L40" s="1198"/>
      <c r="M40" s="1198"/>
      <c r="N40" s="1198"/>
      <c r="O40" s="1198"/>
      <c r="P40" s="1198"/>
      <c r="Q40" s="1198"/>
      <c r="R40" s="1198"/>
      <c r="S40" s="1198"/>
      <c r="T40" s="1198"/>
      <c r="U40" s="1198"/>
      <c r="V40" s="1198"/>
      <c r="W40" s="1198"/>
    </row>
    <row r="41" spans="1:23" ht="36.950000000000003" customHeight="1">
      <c r="E41" s="1199" t="s">
        <v>737</v>
      </c>
      <c r="F41" s="1200"/>
      <c r="G41" s="1200"/>
      <c r="H41" s="1200"/>
      <c r="I41" s="1200"/>
      <c r="J41" s="1200"/>
      <c r="K41" s="1200"/>
      <c r="L41" s="1200"/>
      <c r="M41" s="1200"/>
      <c r="N41" s="1200"/>
      <c r="O41" s="1200"/>
      <c r="P41" s="1200"/>
      <c r="Q41" s="1200"/>
      <c r="R41" s="1200"/>
      <c r="S41" s="1200"/>
      <c r="T41" s="1200"/>
      <c r="U41" s="1200"/>
      <c r="V41" s="1200"/>
      <c r="W41" s="1200"/>
    </row>
    <row r="42" spans="1:23" ht="27" customHeight="1">
      <c r="E42" s="1199" t="s">
        <v>738</v>
      </c>
      <c r="F42" s="1200"/>
      <c r="G42" s="1200"/>
      <c r="H42" s="1200"/>
      <c r="I42" s="1200"/>
      <c r="J42" s="1200"/>
      <c r="K42" s="1200"/>
      <c r="L42" s="1200"/>
      <c r="M42" s="1200"/>
      <c r="N42" s="1200"/>
      <c r="O42" s="1200"/>
      <c r="P42" s="1200"/>
      <c r="Q42" s="1200"/>
      <c r="R42" s="1200"/>
      <c r="S42" s="1200"/>
      <c r="T42" s="1200"/>
      <c r="U42" s="1200"/>
      <c r="V42" s="1200"/>
      <c r="W42" s="1200"/>
    </row>
    <row r="43" spans="1:23" ht="27" customHeight="1">
      <c r="E43" s="1199" t="s">
        <v>739</v>
      </c>
      <c r="F43" s="1200"/>
      <c r="G43" s="1200"/>
      <c r="H43" s="1200"/>
      <c r="I43" s="1200"/>
      <c r="J43" s="1200"/>
      <c r="K43" s="1200"/>
      <c r="L43" s="1200"/>
      <c r="M43" s="1200"/>
      <c r="N43" s="1200"/>
      <c r="O43" s="1200"/>
      <c r="P43" s="1200"/>
      <c r="Q43" s="1200"/>
      <c r="R43" s="1200"/>
      <c r="S43" s="1200"/>
      <c r="T43" s="1200"/>
      <c r="U43" s="1200"/>
      <c r="V43" s="1200"/>
      <c r="W43" s="1200"/>
    </row>
    <row r="44" spans="1:23" ht="17.100000000000001" customHeight="1">
      <c r="E44" s="1199" t="s">
        <v>740</v>
      </c>
      <c r="F44" s="1200"/>
      <c r="G44" s="1200"/>
      <c r="H44" s="1200"/>
      <c r="I44" s="1200"/>
      <c r="J44" s="1200"/>
      <c r="K44" s="1200"/>
      <c r="L44" s="1200"/>
      <c r="M44" s="1200"/>
      <c r="N44" s="1200"/>
      <c r="O44" s="1200"/>
      <c r="P44" s="1200"/>
      <c r="Q44" s="1200"/>
      <c r="R44" s="1200"/>
      <c r="S44" s="1200"/>
      <c r="T44" s="1200"/>
      <c r="U44" s="1200"/>
      <c r="V44" s="1200"/>
      <c r="W44" s="1200"/>
    </row>
    <row r="45" spans="1:23" ht="15" customHeight="1">
      <c r="E45" s="793"/>
      <c r="F45" s="217"/>
      <c r="G45" s="217"/>
      <c r="H45" s="217"/>
      <c r="I45" s="217"/>
      <c r="J45" s="217"/>
      <c r="K45" s="217"/>
      <c r="L45" s="217"/>
      <c r="M45" s="217"/>
      <c r="N45" s="217"/>
      <c r="O45" s="217"/>
      <c r="P45" s="217"/>
      <c r="Q45" s="217"/>
      <c r="R45" s="217"/>
      <c r="S45" s="217"/>
      <c r="T45" s="217"/>
      <c r="U45" s="217"/>
      <c r="V45" s="217"/>
      <c r="W45" s="217"/>
    </row>
    <row r="46" spans="1:23" ht="15" customHeight="1">
      <c r="E46" s="1198" t="s">
        <v>736</v>
      </c>
      <c r="F46" s="1198"/>
      <c r="G46" s="1198"/>
      <c r="H46" s="1198"/>
      <c r="I46" s="1198"/>
      <c r="J46" s="1198"/>
      <c r="K46" s="1198"/>
      <c r="L46" s="1198"/>
      <c r="M46" s="1198"/>
      <c r="N46" s="1198"/>
      <c r="O46" s="1198"/>
      <c r="P46" s="1198"/>
      <c r="Q46" s="1198"/>
      <c r="R46" s="1198"/>
      <c r="S46" s="1198"/>
      <c r="T46" s="1198"/>
      <c r="U46" s="1198"/>
      <c r="V46" s="1198"/>
      <c r="W46" s="1198"/>
    </row>
    <row r="47" spans="1:23" ht="17.100000000000001" customHeight="1">
      <c r="E47" s="1199" t="s">
        <v>741</v>
      </c>
      <c r="F47" s="1200"/>
      <c r="G47" s="1200"/>
      <c r="H47" s="1200"/>
      <c r="I47" s="1200"/>
      <c r="J47" s="1200"/>
      <c r="K47" s="1200"/>
      <c r="L47" s="1200"/>
      <c r="M47" s="1200"/>
      <c r="N47" s="1200"/>
      <c r="O47" s="1200"/>
      <c r="P47" s="1200"/>
      <c r="Q47" s="1200"/>
      <c r="R47" s="1200"/>
      <c r="S47" s="1200"/>
      <c r="T47" s="1200"/>
      <c r="U47" s="1200"/>
      <c r="V47" s="1200"/>
      <c r="W47" s="1200"/>
    </row>
    <row r="48" spans="1:23" ht="17.100000000000001" customHeight="1">
      <c r="E48" s="1199" t="s">
        <v>742</v>
      </c>
      <c r="F48" s="1200"/>
      <c r="G48" s="1200"/>
      <c r="H48" s="1200"/>
      <c r="I48" s="1200"/>
      <c r="J48" s="1200"/>
      <c r="K48" s="1200"/>
      <c r="L48" s="1200"/>
      <c r="M48" s="1200"/>
      <c r="N48" s="1200"/>
      <c r="O48" s="1200"/>
      <c r="P48" s="1200"/>
      <c r="Q48" s="1200"/>
      <c r="R48" s="1200"/>
      <c r="S48" s="1200"/>
      <c r="T48" s="1200"/>
      <c r="U48" s="1200"/>
      <c r="V48" s="1200"/>
      <c r="W48" s="1200"/>
    </row>
  </sheetData>
  <sheetProtection password="FA9C" sheet="1" objects="1" scenarios="1" formatColumns="0" formatRows="0"/>
  <dataConsolidate/>
  <mergeCells count="77">
    <mergeCell ref="S25:S26"/>
    <mergeCell ref="H29:H32"/>
    <mergeCell ref="I29:I32"/>
    <mergeCell ref="J29:J32"/>
    <mergeCell ref="K29:K32"/>
    <mergeCell ref="L29:L31"/>
    <mergeCell ref="M29:M31"/>
    <mergeCell ref="N29:N31"/>
    <mergeCell ref="O29:O31"/>
    <mergeCell ref="P29:P30"/>
    <mergeCell ref="Q29:Q30"/>
    <mergeCell ref="R29:R30"/>
    <mergeCell ref="S29:S30"/>
    <mergeCell ref="N25:N27"/>
    <mergeCell ref="O25:O27"/>
    <mergeCell ref="P25:P26"/>
    <mergeCell ref="Q25:Q26"/>
    <mergeCell ref="R25:R26"/>
    <mergeCell ref="I25:I28"/>
    <mergeCell ref="J25:J28"/>
    <mergeCell ref="K25:K28"/>
    <mergeCell ref="L25:L27"/>
    <mergeCell ref="M25:M27"/>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4:W44"/>
    <mergeCell ref="P19:Q19"/>
    <mergeCell ref="W17:W18"/>
    <mergeCell ref="O17:R17"/>
    <mergeCell ref="K17:N17"/>
    <mergeCell ref="T19:U19"/>
    <mergeCell ref="S17:V17"/>
    <mergeCell ref="T18:U18"/>
    <mergeCell ref="L18:M18"/>
    <mergeCell ref="P18:Q18"/>
    <mergeCell ref="I21:I24"/>
    <mergeCell ref="J21:J24"/>
    <mergeCell ref="E46:W46"/>
    <mergeCell ref="E47:W47"/>
    <mergeCell ref="E48:W48"/>
    <mergeCell ref="E40:W40"/>
    <mergeCell ref="E41:W41"/>
    <mergeCell ref="E42:W42"/>
    <mergeCell ref="E43:W43"/>
    <mergeCell ref="D21:D33"/>
    <mergeCell ref="E21:E33"/>
    <mergeCell ref="F21:F33"/>
    <mergeCell ref="G21:G33"/>
    <mergeCell ref="H21:H24"/>
    <mergeCell ref="H25:H28"/>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G29:G30 K29:K30 O29:O30 S29:S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N29:N31">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F29:F30"/>
    <dataValidation type="textLength" operator="lessThanOrEqual" allowBlank="1" showInputMessage="1" showErrorMessage="1" errorTitle="Ошибка" error="Допускается ввод не более 900 символов!" sqref="V21:W21 R21:R22 J21 V25:W25 R25:R26 J25 V29:W29 R29:R30 J29">
      <formula1>900</formula1>
    </dataValidation>
    <dataValidation type="list" allowBlank="1" showInputMessage="1" showErrorMessage="1" errorTitle="Ошибка" error="Выберите значение из списка" prompt="Выберите значение из списка" sqref="E25:E26 E29:E30">
      <formula1>kind_group_rates_load_filter</formula1>
    </dataValidation>
  </dataValidations>
  <pageMargins left="0.19685039370078741" right="0.19685039370078741" top="0.78740157480314965" bottom="0.19685039370078741" header="0" footer="0"/>
  <pageSetup paperSize="9" scale="90" orientation="landscape"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16" t="s">
        <v>491</v>
      </c>
      <c r="G2" s="1217"/>
      <c r="H2" s="1218"/>
      <c r="I2" s="641"/>
    </row>
    <row r="3" spans="1:14" ht="3" customHeight="1"/>
    <row r="4" spans="1:14" s="571" customFormat="1" ht="11.25">
      <c r="A4" s="591"/>
      <c r="B4" s="591"/>
      <c r="C4" s="591"/>
      <c r="D4" s="591"/>
      <c r="F4" s="1161" t="s">
        <v>454</v>
      </c>
      <c r="G4" s="1161"/>
      <c r="H4" s="1161"/>
      <c r="I4" s="1219" t="s">
        <v>455</v>
      </c>
      <c r="J4" s="591"/>
      <c r="K4" s="591"/>
      <c r="L4" s="591"/>
      <c r="M4" s="591"/>
      <c r="N4" s="591"/>
    </row>
    <row r="5" spans="1:14" s="571" customFormat="1" ht="11.25" customHeight="1">
      <c r="A5" s="591"/>
      <c r="B5" s="591"/>
      <c r="C5" s="591"/>
      <c r="D5" s="591"/>
      <c r="F5" s="607" t="s">
        <v>92</v>
      </c>
      <c r="G5" s="619" t="s">
        <v>457</v>
      </c>
      <c r="H5" s="606" t="s">
        <v>442</v>
      </c>
      <c r="I5" s="121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03.12.2019</v>
      </c>
      <c r="I7" s="582" t="s">
        <v>493</v>
      </c>
      <c r="J7" s="616"/>
      <c r="K7" s="591"/>
      <c r="L7" s="591"/>
      <c r="M7" s="591"/>
      <c r="N7" s="591"/>
    </row>
    <row r="8" spans="1:14" s="571" customFormat="1" ht="45">
      <c r="A8" s="1220">
        <v>1</v>
      </c>
      <c r="B8" s="591"/>
      <c r="C8" s="591"/>
      <c r="D8" s="591"/>
      <c r="F8" s="617" t="e">
        <f ca="1">"2." &amp;mergeValue(A8)</f>
        <v>#NAME?</v>
      </c>
      <c r="G8" s="633" t="s">
        <v>494</v>
      </c>
      <c r="H8" s="605"/>
      <c r="I8" s="582" t="s">
        <v>589</v>
      </c>
      <c r="J8" s="616"/>
      <c r="K8" s="591"/>
      <c r="L8" s="591"/>
      <c r="M8" s="591"/>
      <c r="N8" s="591"/>
    </row>
    <row r="9" spans="1:14" s="571" customFormat="1" ht="22.5">
      <c r="A9" s="1220"/>
      <c r="B9" s="591"/>
      <c r="C9" s="591"/>
      <c r="D9" s="591"/>
      <c r="F9" s="617" t="e">
        <f ca="1">"3." &amp;mergeValue(A9)</f>
        <v>#NAME?</v>
      </c>
      <c r="G9" s="633" t="s">
        <v>495</v>
      </c>
      <c r="H9" s="605"/>
      <c r="I9" s="582" t="s">
        <v>587</v>
      </c>
      <c r="J9" s="616"/>
      <c r="K9" s="591"/>
      <c r="L9" s="591"/>
      <c r="M9" s="591"/>
      <c r="N9" s="591"/>
    </row>
    <row r="10" spans="1:14" s="571" customFormat="1" ht="22.5">
      <c r="A10" s="1220"/>
      <c r="B10" s="591"/>
      <c r="C10" s="591"/>
      <c r="D10" s="591"/>
      <c r="F10" s="617" t="e">
        <f ca="1">"4."&amp;mergeValue(A10)</f>
        <v>#NAME?</v>
      </c>
      <c r="G10" s="633" t="s">
        <v>496</v>
      </c>
      <c r="H10" s="606" t="s">
        <v>458</v>
      </c>
      <c r="I10" s="582"/>
      <c r="J10" s="616"/>
      <c r="K10" s="591"/>
      <c r="L10" s="591"/>
      <c r="M10" s="591"/>
      <c r="N10" s="591"/>
    </row>
    <row r="11" spans="1:14" s="571" customFormat="1" ht="18.75">
      <c r="A11" s="1220"/>
      <c r="B11" s="1220">
        <v>1</v>
      </c>
      <c r="C11" s="624"/>
      <c r="D11" s="624"/>
      <c r="F11" s="617" t="e">
        <f ca="1">"4."&amp;mergeValue(A11) &amp;"."&amp;mergeValue(B11)</f>
        <v>#NAME?</v>
      </c>
      <c r="G11" s="612" t="s">
        <v>591</v>
      </c>
      <c r="H11" s="605" t="str">
        <f>IF(region_name="","",region_name)</f>
        <v>Ростовская область</v>
      </c>
      <c r="I11" s="582" t="s">
        <v>499</v>
      </c>
      <c r="J11" s="616"/>
      <c r="K11" s="591"/>
      <c r="L11" s="591"/>
      <c r="M11" s="591"/>
      <c r="N11" s="591"/>
    </row>
    <row r="12" spans="1:14" s="571" customFormat="1" ht="22.5">
      <c r="A12" s="1220"/>
      <c r="B12" s="1220"/>
      <c r="C12" s="1220">
        <v>1</v>
      </c>
      <c r="D12" s="624"/>
      <c r="F12" s="617" t="e">
        <f ca="1">"4."&amp;mergeValue(A12) &amp;"."&amp;mergeValue(B12)&amp;"."&amp;mergeValue(C12)</f>
        <v>#NAME?</v>
      </c>
      <c r="G12" s="623" t="s">
        <v>497</v>
      </c>
      <c r="H12" s="605"/>
      <c r="I12" s="582" t="s">
        <v>500</v>
      </c>
      <c r="J12" s="616"/>
      <c r="K12" s="591"/>
      <c r="L12" s="591"/>
      <c r="M12" s="591"/>
      <c r="N12" s="591"/>
    </row>
    <row r="13" spans="1:14" s="571" customFormat="1" ht="39" customHeight="1">
      <c r="A13" s="1220"/>
      <c r="B13" s="1220"/>
      <c r="C13" s="1220"/>
      <c r="D13" s="624">
        <v>1</v>
      </c>
      <c r="F13" s="617" t="e">
        <f ca="1">"4."&amp;mergeValue(A13) &amp;"."&amp;mergeValue(B13)&amp;"."&amp;mergeValue(C13)&amp;"."&amp;mergeValue(D13)</f>
        <v>#NAME?</v>
      </c>
      <c r="G13" s="634" t="s">
        <v>498</v>
      </c>
      <c r="H13" s="605"/>
      <c r="I13" s="1221" t="s">
        <v>590</v>
      </c>
      <c r="J13" s="616"/>
      <c r="K13" s="591"/>
      <c r="L13" s="591"/>
      <c r="M13" s="591"/>
      <c r="N13" s="591"/>
    </row>
    <row r="14" spans="1:14" s="571" customFormat="1" ht="18.75">
      <c r="A14" s="1220"/>
      <c r="B14" s="1220"/>
      <c r="C14" s="1220"/>
      <c r="D14" s="624"/>
      <c r="F14" s="620"/>
      <c r="G14" s="551" t="s">
        <v>4</v>
      </c>
      <c r="H14" s="625"/>
      <c r="I14" s="1221"/>
      <c r="J14" s="616"/>
      <c r="K14" s="591"/>
      <c r="L14" s="591"/>
      <c r="M14" s="591"/>
      <c r="N14" s="591"/>
    </row>
    <row r="15" spans="1:14" s="571" customFormat="1" ht="18.75">
      <c r="A15" s="1220"/>
      <c r="B15" s="1220"/>
      <c r="C15" s="624"/>
      <c r="D15" s="624"/>
      <c r="F15" s="635"/>
      <c r="G15" s="578" t="s">
        <v>403</v>
      </c>
      <c r="H15" s="636"/>
      <c r="I15" s="637"/>
      <c r="J15" s="616"/>
      <c r="K15" s="591"/>
      <c r="L15" s="591"/>
      <c r="M15" s="591"/>
      <c r="N15" s="591"/>
    </row>
    <row r="16" spans="1:14" s="571" customFormat="1" ht="18.75">
      <c r="A16" s="122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15" t="s">
        <v>592</v>
      </c>
      <c r="H19" s="1215"/>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48" t="s">
        <v>630</v>
      </c>
      <c r="M5" s="1248"/>
      <c r="N5" s="1248"/>
      <c r="O5" s="1248"/>
      <c r="P5" s="1248"/>
      <c r="Q5" s="1248"/>
      <c r="R5" s="1248"/>
      <c r="S5" s="1248"/>
      <c r="T5" s="1248"/>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5" t="str">
        <f>IF(NameOrPr_ch="",IF(NameOrPr="","",NameOrPr),NameOrPr_ch)</f>
        <v>Региональная служба по тарифам Ростовской области</v>
      </c>
      <c r="P7" s="1225"/>
      <c r="Q7" s="1225"/>
      <c r="R7" s="1225"/>
      <c r="S7" s="1225"/>
      <c r="T7" s="1225"/>
      <c r="U7" s="583"/>
      <c r="V7" s="583"/>
      <c r="W7" s="520"/>
      <c r="X7" s="591"/>
      <c r="Y7" s="591"/>
      <c r="Z7" s="591"/>
      <c r="AA7" s="591"/>
      <c r="AB7" s="591"/>
    </row>
    <row r="8" spans="1:28" s="571" customFormat="1" ht="18.75">
      <c r="A8" s="591"/>
      <c r="B8" s="591"/>
      <c r="C8" s="591"/>
      <c r="D8" s="591"/>
      <c r="E8" s="591"/>
      <c r="F8" s="591"/>
      <c r="G8" s="591"/>
      <c r="H8" s="591"/>
      <c r="L8" s="500"/>
      <c r="M8" s="618" t="s">
        <v>595</v>
      </c>
      <c r="N8" s="667"/>
      <c r="O8" s="1225" t="str">
        <f>IF(datePr_ch="",IF(datePr="","",datePr),datePr_ch)</f>
        <v>26.11.2019</v>
      </c>
      <c r="P8" s="1225"/>
      <c r="Q8" s="1225"/>
      <c r="R8" s="1225"/>
      <c r="S8" s="1225"/>
      <c r="T8" s="1225"/>
      <c r="U8" s="583"/>
      <c r="V8" s="583"/>
      <c r="W8" s="520"/>
      <c r="X8" s="591"/>
      <c r="Y8" s="591"/>
      <c r="Z8" s="591"/>
      <c r="AA8" s="591"/>
      <c r="AB8" s="591"/>
    </row>
    <row r="9" spans="1:28" s="571" customFormat="1" ht="18.75">
      <c r="A9" s="591"/>
      <c r="B9" s="591"/>
      <c r="C9" s="591"/>
      <c r="D9" s="591"/>
      <c r="E9" s="591"/>
      <c r="F9" s="591"/>
      <c r="G9" s="591"/>
      <c r="H9" s="591"/>
      <c r="L9" s="553"/>
      <c r="M9" s="618" t="s">
        <v>594</v>
      </c>
      <c r="N9" s="667"/>
      <c r="O9" s="1225" t="str">
        <f>IF(numberPr_ch="",IF(numberPr="","",numberPr),numberPr_ch)</f>
        <v>56/11, 56/12, 56/13</v>
      </c>
      <c r="P9" s="1225"/>
      <c r="Q9" s="1225"/>
      <c r="R9" s="1225"/>
      <c r="S9" s="1225"/>
      <c r="T9" s="1225"/>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5" t="str">
        <f>IF(IstPub_ch="",IF(IstPub="","",IstPub),IstPub_ch)</f>
        <v>официальный портал правовой информации Ростовской области "Право"</v>
      </c>
      <c r="P10" s="1225"/>
      <c r="Q10" s="1225"/>
      <c r="R10" s="1225"/>
      <c r="S10" s="1225"/>
      <c r="T10" s="1225"/>
      <c r="U10" s="583"/>
      <c r="V10" s="583"/>
      <c r="W10" s="520"/>
      <c r="X10" s="591"/>
      <c r="Y10" s="591"/>
      <c r="Z10" s="591"/>
      <c r="AA10" s="591"/>
      <c r="AB10" s="591"/>
    </row>
    <row r="11" spans="1:28" s="571" customFormat="1" ht="11.25" hidden="1">
      <c r="A11" s="591"/>
      <c r="B11" s="591"/>
      <c r="C11" s="591"/>
      <c r="D11" s="591"/>
      <c r="E11" s="591"/>
      <c r="F11" s="591"/>
      <c r="G11" s="591"/>
      <c r="H11" s="591"/>
      <c r="L11" s="1249"/>
      <c r="M11" s="1249"/>
      <c r="N11" s="567"/>
      <c r="O11" s="583"/>
      <c r="P11" s="583"/>
      <c r="Q11" s="583"/>
      <c r="R11" s="583"/>
      <c r="S11" s="583"/>
      <c r="T11" s="583"/>
      <c r="U11" s="589" t="s">
        <v>373</v>
      </c>
      <c r="X11" s="591"/>
      <c r="Y11" s="591"/>
      <c r="Z11" s="591"/>
      <c r="AA11" s="591"/>
      <c r="AB11" s="591"/>
    </row>
    <row r="12" spans="1:28">
      <c r="J12" s="530"/>
      <c r="K12" s="530"/>
      <c r="L12" s="525"/>
      <c r="M12" s="525"/>
      <c r="N12" s="503"/>
      <c r="O12" s="1226"/>
      <c r="P12" s="1226"/>
      <c r="Q12" s="1226"/>
      <c r="R12" s="1226"/>
      <c r="S12" s="1226"/>
      <c r="T12" s="1226"/>
      <c r="U12" s="1226"/>
    </row>
    <row r="13" spans="1:28">
      <c r="J13" s="530"/>
      <c r="K13" s="530"/>
      <c r="L13" s="1161" t="s">
        <v>454</v>
      </c>
      <c r="M13" s="1161"/>
      <c r="N13" s="1161"/>
      <c r="O13" s="1161"/>
      <c r="P13" s="1161"/>
      <c r="Q13" s="1161"/>
      <c r="R13" s="1161"/>
      <c r="S13" s="1161"/>
      <c r="T13" s="1161"/>
      <c r="U13" s="1161"/>
      <c r="V13" s="1161"/>
      <c r="W13" s="1161" t="s">
        <v>455</v>
      </c>
    </row>
    <row r="14" spans="1:28" ht="14.25" customHeight="1">
      <c r="J14" s="530"/>
      <c r="K14" s="530"/>
      <c r="L14" s="1232" t="s">
        <v>92</v>
      </c>
      <c r="M14" s="1232" t="s">
        <v>638</v>
      </c>
      <c r="N14" s="662"/>
      <c r="O14" s="1233" t="s">
        <v>640</v>
      </c>
      <c r="P14" s="1234"/>
      <c r="Q14" s="1234"/>
      <c r="R14" s="1234"/>
      <c r="S14" s="1234"/>
      <c r="T14" s="1235"/>
      <c r="U14" s="1243" t="s">
        <v>341</v>
      </c>
      <c r="V14" s="1229" t="s">
        <v>275</v>
      </c>
      <c r="W14" s="1161"/>
    </row>
    <row r="15" spans="1:28" ht="14.25" customHeight="1">
      <c r="J15" s="530"/>
      <c r="K15" s="530"/>
      <c r="L15" s="1232"/>
      <c r="M15" s="1232"/>
      <c r="N15" s="663"/>
      <c r="O15" s="1238" t="s">
        <v>604</v>
      </c>
      <c r="P15" s="1236" t="s">
        <v>271</v>
      </c>
      <c r="Q15" s="1237"/>
      <c r="R15" s="1240" t="s">
        <v>653</v>
      </c>
      <c r="S15" s="1241"/>
      <c r="T15" s="1242"/>
      <c r="U15" s="1244"/>
      <c r="V15" s="1230"/>
      <c r="W15" s="1161"/>
    </row>
    <row r="16" spans="1:28" ht="33.75" customHeight="1">
      <c r="J16" s="530"/>
      <c r="K16" s="530"/>
      <c r="L16" s="1232"/>
      <c r="M16" s="1232"/>
      <c r="N16" s="664"/>
      <c r="O16" s="1239"/>
      <c r="P16" s="536" t="s">
        <v>605</v>
      </c>
      <c r="Q16" s="536" t="s">
        <v>6</v>
      </c>
      <c r="R16" s="537" t="s">
        <v>274</v>
      </c>
      <c r="S16" s="1227" t="s">
        <v>273</v>
      </c>
      <c r="T16" s="1228"/>
      <c r="U16" s="1245"/>
      <c r="V16" s="1231"/>
      <c r="W16" s="1161"/>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50">
        <f ca="1">OFFSET(S17,0,-1)+1</f>
        <v>7</v>
      </c>
      <c r="T17" s="1250"/>
      <c r="U17" s="649">
        <f ca="1">OFFSET(U17,0,-2)+1</f>
        <v>8</v>
      </c>
      <c r="V17" s="650">
        <f ca="1">OFFSET(V17,0,-1)</f>
        <v>8</v>
      </c>
      <c r="W17" s="649">
        <f ca="1">OFFSET(W17,0,-1)+1</f>
        <v>9</v>
      </c>
    </row>
    <row r="18" spans="1:28" ht="22.5">
      <c r="A18" s="1251">
        <v>1</v>
      </c>
      <c r="B18" s="848"/>
      <c r="C18" s="848"/>
      <c r="D18" s="848"/>
      <c r="E18" s="849"/>
      <c r="F18" s="850"/>
      <c r="G18" s="850"/>
      <c r="H18" s="850"/>
      <c r="I18" s="851"/>
      <c r="J18" s="846"/>
      <c r="K18" s="853"/>
      <c r="L18" s="594" t="e">
        <f ca="1">mergeValue(A18)</f>
        <v>#NAME?</v>
      </c>
      <c r="M18" s="642" t="s">
        <v>20</v>
      </c>
      <c r="N18" s="647"/>
      <c r="O18" s="1252"/>
      <c r="P18" s="1252"/>
      <c r="Q18" s="1252"/>
      <c r="R18" s="1252"/>
      <c r="S18" s="1252"/>
      <c r="T18" s="1252"/>
      <c r="U18" s="1252"/>
      <c r="V18" s="1252"/>
      <c r="W18" s="631" t="s">
        <v>476</v>
      </c>
      <c r="Y18" s="590"/>
      <c r="Z18" s="590" t="str">
        <f t="shared" ref="Z18:Z31" si="0">IF(M18="","",M18 )</f>
        <v>Наименование тарифа</v>
      </c>
      <c r="AA18" s="590"/>
      <c r="AB18" s="590"/>
    </row>
    <row r="19" spans="1:28" ht="22.5">
      <c r="A19" s="1251"/>
      <c r="B19" s="1251">
        <v>1</v>
      </c>
      <c r="C19" s="848"/>
      <c r="D19" s="848"/>
      <c r="E19" s="850"/>
      <c r="F19" s="850"/>
      <c r="G19" s="850"/>
      <c r="H19" s="850"/>
      <c r="I19" s="845"/>
      <c r="J19" s="844"/>
      <c r="K19" s="847"/>
      <c r="L19" s="594" t="e">
        <f ca="1">mergeValue(A19) &amp;"."&amp; mergeValue(B19)</f>
        <v>#NAME?</v>
      </c>
      <c r="M19" s="547" t="s">
        <v>16</v>
      </c>
      <c r="N19" s="647"/>
      <c r="O19" s="1252"/>
      <c r="P19" s="1252"/>
      <c r="Q19" s="1252"/>
      <c r="R19" s="1252"/>
      <c r="S19" s="1252"/>
      <c r="T19" s="1252"/>
      <c r="U19" s="1252"/>
      <c r="V19" s="1252"/>
      <c r="W19" s="631" t="s">
        <v>477</v>
      </c>
      <c r="Y19" s="590"/>
      <c r="Z19" s="590" t="str">
        <f t="shared" si="0"/>
        <v>Территория действия тарифа</v>
      </c>
      <c r="AA19" s="590"/>
      <c r="AB19" s="590"/>
    </row>
    <row r="20" spans="1:28" ht="22.5">
      <c r="A20" s="1251"/>
      <c r="B20" s="1251"/>
      <c r="C20" s="1251">
        <v>1</v>
      </c>
      <c r="D20" s="848"/>
      <c r="E20" s="850"/>
      <c r="F20" s="850"/>
      <c r="G20" s="850"/>
      <c r="H20" s="850"/>
      <c r="I20" s="852"/>
      <c r="J20" s="844"/>
      <c r="K20" s="847"/>
      <c r="L20" s="594" t="e">
        <f ca="1">mergeValue(A20) &amp;"."&amp; mergeValue(B20)&amp;"."&amp; mergeValue(C20)</f>
        <v>#NAME?</v>
      </c>
      <c r="M20" s="548" t="s">
        <v>7</v>
      </c>
      <c r="N20" s="647"/>
      <c r="O20" s="1252"/>
      <c r="P20" s="1252"/>
      <c r="Q20" s="1252"/>
      <c r="R20" s="1252"/>
      <c r="S20" s="1252"/>
      <c r="T20" s="1252"/>
      <c r="U20" s="1252"/>
      <c r="V20" s="1252"/>
      <c r="W20" s="631" t="s">
        <v>632</v>
      </c>
      <c r="Y20" s="590"/>
      <c r="Z20" s="590" t="str">
        <f t="shared" si="0"/>
        <v xml:space="preserve">Наименование системы теплоснабжения </v>
      </c>
      <c r="AA20" s="590"/>
      <c r="AB20" s="590"/>
    </row>
    <row r="21" spans="1:28" ht="22.5">
      <c r="A21" s="1251"/>
      <c r="B21" s="1251"/>
      <c r="C21" s="1251"/>
      <c r="D21" s="1251">
        <v>1</v>
      </c>
      <c r="E21" s="850"/>
      <c r="F21" s="850"/>
      <c r="G21" s="850"/>
      <c r="H21" s="850"/>
      <c r="I21" s="852"/>
      <c r="J21" s="844"/>
      <c r="K21" s="847"/>
      <c r="L21" s="594" t="e">
        <f ca="1">mergeValue(A21) &amp;"."&amp; mergeValue(B21)&amp;"."&amp; mergeValue(C21)&amp;"."&amp; mergeValue(D21)</f>
        <v>#NAME?</v>
      </c>
      <c r="M21" s="549" t="s">
        <v>22</v>
      </c>
      <c r="N21" s="647"/>
      <c r="O21" s="1252"/>
      <c r="P21" s="1252"/>
      <c r="Q21" s="1252"/>
      <c r="R21" s="1252"/>
      <c r="S21" s="1252"/>
      <c r="T21" s="1252"/>
      <c r="U21" s="1252"/>
      <c r="V21" s="1252"/>
      <c r="W21" s="631" t="s">
        <v>633</v>
      </c>
      <c r="Y21" s="590"/>
      <c r="Z21" s="590" t="str">
        <f t="shared" si="0"/>
        <v xml:space="preserve">Источник тепловой энергии  </v>
      </c>
      <c r="AA21" s="590"/>
      <c r="AB21" s="590"/>
    </row>
    <row r="22" spans="1:28" ht="101.25">
      <c r="A22" s="1251"/>
      <c r="B22" s="1251"/>
      <c r="C22" s="1251"/>
      <c r="D22" s="1251"/>
      <c r="E22" s="1251">
        <v>1</v>
      </c>
      <c r="F22" s="850"/>
      <c r="G22" s="850"/>
      <c r="H22" s="848">
        <v>1</v>
      </c>
      <c r="I22" s="1251">
        <v>1</v>
      </c>
      <c r="J22" s="850"/>
      <c r="K22" s="855"/>
      <c r="L22" s="594" t="e">
        <f ca="1">mergeValue(A22) &amp;"."&amp; mergeValue(B22)&amp;"."&amp; mergeValue(C22)&amp;"."&amp; mergeValue(D22)&amp;"."&amp; mergeValue(E22)</f>
        <v>#NAME?</v>
      </c>
      <c r="M22" s="555" t="s">
        <v>9</v>
      </c>
      <c r="N22" s="647"/>
      <c r="O22" s="1253"/>
      <c r="P22" s="1253"/>
      <c r="Q22" s="1253"/>
      <c r="R22" s="1253"/>
      <c r="S22" s="1253"/>
      <c r="T22" s="1253"/>
      <c r="U22" s="1253"/>
      <c r="V22" s="1253"/>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51"/>
      <c r="B23" s="1251"/>
      <c r="C23" s="1251"/>
      <c r="D23" s="1251"/>
      <c r="E23" s="1251"/>
      <c r="F23" s="1251">
        <v>1</v>
      </c>
      <c r="G23" s="848"/>
      <c r="H23" s="848"/>
      <c r="I23" s="1251"/>
      <c r="J23" s="1251">
        <v>1</v>
      </c>
      <c r="K23" s="856"/>
      <c r="L23" s="594" t="e">
        <f ca="1">mergeValue(A23) &amp;"."&amp; mergeValue(B23)&amp;"."&amp; mergeValue(C23)&amp;"."&amp; mergeValue(D23)&amp;"."&amp; mergeValue(E23)&amp;"."&amp; mergeValue(F23)</f>
        <v>#NAME?</v>
      </c>
      <c r="M23" s="556" t="s">
        <v>10</v>
      </c>
      <c r="N23" s="647"/>
      <c r="O23" s="1254"/>
      <c r="P23" s="1255"/>
      <c r="Q23" s="1255"/>
      <c r="R23" s="1255"/>
      <c r="S23" s="1255"/>
      <c r="T23" s="1255"/>
      <c r="U23" s="1255"/>
      <c r="V23" s="1256"/>
      <c r="W23" s="631" t="s">
        <v>635</v>
      </c>
      <c r="Y23" s="590"/>
      <c r="Z23" s="590" t="str">
        <f t="shared" si="0"/>
        <v>Группа потребителей</v>
      </c>
      <c r="AA23" s="590"/>
      <c r="AB23" s="590"/>
    </row>
    <row r="24" spans="1:28" ht="189" customHeight="1">
      <c r="A24" s="1251"/>
      <c r="B24" s="1251"/>
      <c r="C24" s="1251"/>
      <c r="D24" s="1251"/>
      <c r="E24" s="1251"/>
      <c r="F24" s="1251"/>
      <c r="G24" s="848">
        <v>1</v>
      </c>
      <c r="H24" s="848"/>
      <c r="I24" s="1251"/>
      <c r="J24" s="1251"/>
      <c r="K24" s="856">
        <v>1</v>
      </c>
      <c r="L24" s="594" t="e">
        <f ca="1">mergeValue(A24) &amp;"."&amp; mergeValue(B24)&amp;"."&amp; mergeValue(C24)&amp;"."&amp; mergeValue(D24)&amp;"."&amp; mergeValue(E24)&amp;"."&amp; mergeValue(F24)&amp;"."&amp; mergeValue(G24)</f>
        <v>#NAME?</v>
      </c>
      <c r="M24" s="1070"/>
      <c r="N24" s="647"/>
      <c r="O24" s="563"/>
      <c r="P24" s="563"/>
      <c r="Q24" s="1095"/>
      <c r="R24" s="1246"/>
      <c r="S24" s="1247" t="s">
        <v>84</v>
      </c>
      <c r="T24" s="1246"/>
      <c r="U24" s="1247" t="s">
        <v>85</v>
      </c>
      <c r="V24" s="563"/>
      <c r="W24" s="1222" t="s">
        <v>654</v>
      </c>
      <c r="X24" s="586" t="e">
        <f ca="1">strCheckDate(O25:V25)</f>
        <v>#NAME?</v>
      </c>
      <c r="Y24" s="590"/>
      <c r="Z24" s="590" t="str">
        <f t="shared" si="0"/>
        <v/>
      </c>
      <c r="AA24" s="590"/>
      <c r="AB24" s="590"/>
    </row>
    <row r="25" spans="1:28" ht="11.25" hidden="1" customHeight="1">
      <c r="A25" s="1251"/>
      <c r="B25" s="1251"/>
      <c r="C25" s="1251"/>
      <c r="D25" s="1251"/>
      <c r="E25" s="1251"/>
      <c r="F25" s="1251"/>
      <c r="G25" s="848"/>
      <c r="H25" s="848"/>
      <c r="I25" s="1251"/>
      <c r="J25" s="1251"/>
      <c r="K25" s="856"/>
      <c r="L25" s="601"/>
      <c r="M25" s="647"/>
      <c r="N25" s="647"/>
      <c r="O25" s="563"/>
      <c r="P25" s="563"/>
      <c r="Q25" s="585" t="str">
        <f>R24 &amp; "-" &amp; T24</f>
        <v>-</v>
      </c>
      <c r="R25" s="1246"/>
      <c r="S25" s="1247"/>
      <c r="T25" s="1246"/>
      <c r="U25" s="1247"/>
      <c r="V25" s="563"/>
      <c r="W25" s="1223"/>
      <c r="Y25" s="590"/>
      <c r="Z25" s="590" t="str">
        <f t="shared" si="0"/>
        <v/>
      </c>
      <c r="AA25" s="590"/>
      <c r="AB25" s="590"/>
    </row>
    <row r="26" spans="1:28" ht="15" customHeight="1">
      <c r="A26" s="1251"/>
      <c r="B26" s="1251"/>
      <c r="C26" s="1251"/>
      <c r="D26" s="1251"/>
      <c r="E26" s="1251"/>
      <c r="F26" s="1251"/>
      <c r="G26" s="850"/>
      <c r="H26" s="848"/>
      <c r="I26" s="1251"/>
      <c r="J26" s="1251"/>
      <c r="K26" s="855"/>
      <c r="L26" s="539"/>
      <c r="M26" s="558" t="s">
        <v>25</v>
      </c>
      <c r="N26" s="565"/>
      <c r="O26" s="565"/>
      <c r="P26" s="565"/>
      <c r="Q26" s="565"/>
      <c r="R26" s="565"/>
      <c r="S26" s="565"/>
      <c r="T26" s="565"/>
      <c r="U26" s="565"/>
      <c r="V26" s="561"/>
      <c r="W26" s="1224"/>
      <c r="Y26" s="590"/>
      <c r="Z26" s="590" t="str">
        <f t="shared" si="0"/>
        <v>Добавить вид теплоносителя (параметры теплоносителя)</v>
      </c>
      <c r="AA26" s="590"/>
      <c r="AB26" s="590"/>
    </row>
    <row r="27" spans="1:28" ht="15" customHeight="1">
      <c r="A27" s="1251"/>
      <c r="B27" s="1251"/>
      <c r="C27" s="1251"/>
      <c r="D27" s="1251"/>
      <c r="E27" s="1251"/>
      <c r="F27" s="850"/>
      <c r="G27" s="850"/>
      <c r="H27" s="848"/>
      <c r="I27" s="1251"/>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51"/>
      <c r="B28" s="1251"/>
      <c r="C28" s="1251"/>
      <c r="D28" s="1251"/>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51"/>
      <c r="B29" s="1251"/>
      <c r="C29" s="1251"/>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51"/>
      <c r="B30" s="1251"/>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51"/>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15" t="s">
        <v>631</v>
      </c>
      <c r="N34" s="1215"/>
      <c r="O34" s="1215"/>
      <c r="P34" s="1215"/>
      <c r="Q34" s="1215"/>
      <c r="R34" s="1215"/>
      <c r="S34" s="1215"/>
      <c r="T34" s="1215"/>
      <c r="U34" s="1215"/>
      <c r="V34" s="1215"/>
      <c r="W34" s="1215"/>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4.2.1 | Т-ТЭ | потр</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Администратор</cp:lastModifiedBy>
  <cp:lastPrinted>2020-01-09T08:35:04Z</cp:lastPrinted>
  <dcterms:created xsi:type="dcterms:W3CDTF">2004-05-21T07:18:45Z</dcterms:created>
  <dcterms:modified xsi:type="dcterms:W3CDTF">2020-11-13T06:38:56Z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